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jiny Data\2018\Teaching\TOF\TOF High MW training\"/>
    </mc:Choice>
  </mc:AlternateContent>
  <bookViews>
    <workbookView xWindow="10425" yWindow="5340" windowWidth="7845" windowHeight="1965"/>
  </bookViews>
  <sheets>
    <sheet name="Repeating unit" sheetId="30" r:id="rId1"/>
    <sheet name="Sheet1" sheetId="32" r:id="rId2"/>
    <sheet name="Mw,Mn,Mz" sheetId="31" r:id="rId3"/>
    <sheet name="M calc+" sheetId="28" r:id="rId4"/>
    <sheet name="M calc -" sheetId="29" r:id="rId5"/>
  </sheets>
  <calcPr calcId="162913"/>
</workbook>
</file>

<file path=xl/calcChain.xml><?xml version="1.0" encoding="utf-8"?>
<calcChain xmlns="http://schemas.openxmlformats.org/spreadsheetml/2006/main">
  <c r="C23" i="30" l="1"/>
  <c r="C22" i="30"/>
  <c r="B32" i="30"/>
  <c r="E32" i="30"/>
  <c r="D32" i="30"/>
  <c r="C32" i="30" s="1"/>
  <c r="K14" i="32"/>
  <c r="C30" i="30"/>
  <c r="C21" i="30"/>
  <c r="C11" i="32"/>
  <c r="C10" i="32"/>
  <c r="C5" i="32"/>
  <c r="H5" i="32" s="1"/>
  <c r="M5" i="32" s="1"/>
  <c r="E5" i="32"/>
  <c r="E4" i="32"/>
  <c r="H4" i="32" s="1"/>
  <c r="C4" i="32"/>
  <c r="K5" i="32"/>
  <c r="K6" i="32"/>
  <c r="K7" i="32"/>
  <c r="K8" i="32"/>
  <c r="K9" i="32"/>
  <c r="K10" i="32"/>
  <c r="K11" i="32"/>
  <c r="K12" i="32"/>
  <c r="K13" i="32"/>
  <c r="K15" i="32"/>
  <c r="K16" i="32"/>
  <c r="K4" i="32"/>
  <c r="E23" i="30"/>
  <c r="E24" i="30"/>
  <c r="B29" i="30"/>
  <c r="E18" i="30"/>
  <c r="E19" i="30"/>
  <c r="E20" i="30"/>
  <c r="E21" i="30"/>
  <c r="E22" i="30" s="1"/>
  <c r="E29" i="30"/>
  <c r="E30" i="30" s="1"/>
  <c r="B22" i="30"/>
  <c r="C29" i="30"/>
  <c r="B23" i="30" l="1"/>
  <c r="B30" i="30"/>
  <c r="B21" i="30"/>
  <c r="E17" i="30"/>
  <c r="F17" i="30" s="1"/>
  <c r="B17" i="30" s="1"/>
  <c r="E16" i="30"/>
  <c r="F16" i="30" s="1"/>
  <c r="B15" i="30"/>
  <c r="F15" i="30"/>
  <c r="E15" i="30"/>
  <c r="C15" i="30"/>
  <c r="C16" i="30"/>
  <c r="C17" i="30"/>
  <c r="B16" i="30" l="1"/>
  <c r="E6" i="31"/>
  <c r="D6" i="31"/>
  <c r="C6" i="31"/>
  <c r="O38" i="28"/>
  <c r="D6" i="28"/>
  <c r="E6" i="28"/>
  <c r="D7" i="28"/>
  <c r="E7" i="28"/>
  <c r="D8" i="28"/>
  <c r="E8" i="28"/>
  <c r="D9" i="28"/>
  <c r="E9" i="28"/>
  <c r="D10" i="28"/>
  <c r="E10" i="28"/>
  <c r="D11" i="28"/>
  <c r="E11" i="28"/>
  <c r="D12" i="28"/>
  <c r="E12" i="28"/>
  <c r="D13" i="28"/>
  <c r="E13" i="28"/>
  <c r="D14" i="28"/>
  <c r="E14" i="28"/>
  <c r="D15" i="28"/>
  <c r="E15" i="28"/>
  <c r="D16" i="28"/>
  <c r="E16" i="28"/>
  <c r="D17" i="28"/>
  <c r="E17" i="28"/>
  <c r="D18" i="28"/>
  <c r="E18" i="28"/>
  <c r="D19" i="28"/>
  <c r="E19" i="28"/>
  <c r="D20" i="28"/>
  <c r="E20" i="28"/>
  <c r="D21" i="28"/>
  <c r="E21" i="28"/>
  <c r="D22" i="28"/>
  <c r="E22" i="28"/>
  <c r="D23" i="28"/>
  <c r="E23" i="28"/>
  <c r="D24" i="28"/>
  <c r="E24" i="28"/>
  <c r="D25" i="28"/>
  <c r="E25" i="28"/>
  <c r="D26" i="28"/>
  <c r="E26" i="28"/>
  <c r="D27" i="28"/>
  <c r="E27" i="28"/>
  <c r="D28" i="28"/>
  <c r="E28" i="28"/>
  <c r="D29" i="28"/>
  <c r="E29" i="28"/>
  <c r="D30" i="28"/>
  <c r="E30" i="28"/>
  <c r="D31" i="28"/>
  <c r="E31" i="28"/>
  <c r="D32" i="28"/>
  <c r="E32" i="28"/>
  <c r="D33" i="28"/>
  <c r="E33" i="28"/>
  <c r="D34" i="28"/>
  <c r="E34" i="28"/>
  <c r="D35" i="28"/>
  <c r="E35" i="28"/>
  <c r="D36" i="28"/>
  <c r="E36" i="28"/>
  <c r="D37" i="28"/>
  <c r="E37" i="28"/>
  <c r="D39" i="28"/>
  <c r="E39" i="28"/>
  <c r="D40" i="28"/>
  <c r="E40" i="28"/>
  <c r="D41" i="28"/>
  <c r="E41" i="28"/>
  <c r="D42" i="28"/>
  <c r="E42" i="28"/>
  <c r="D43" i="28"/>
  <c r="E43" i="28"/>
  <c r="D44" i="28"/>
  <c r="E44" i="28"/>
  <c r="D45" i="28"/>
  <c r="E45" i="28"/>
  <c r="D46" i="28"/>
  <c r="E46" i="28"/>
  <c r="D47" i="28"/>
  <c r="E47" i="28"/>
  <c r="F8" i="28"/>
  <c r="F9" i="28"/>
  <c r="F10" i="28"/>
  <c r="F11" i="28"/>
  <c r="F12" i="28"/>
  <c r="F13" i="28"/>
  <c r="F14" i="28"/>
  <c r="F15" i="28"/>
  <c r="F16" i="28"/>
  <c r="F17" i="28"/>
  <c r="F18" i="28"/>
  <c r="F19" i="28"/>
  <c r="F20" i="28"/>
  <c r="F21" i="28"/>
  <c r="F22" i="28"/>
  <c r="F23" i="28"/>
  <c r="F24" i="28"/>
  <c r="F25" i="28"/>
  <c r="F26" i="28"/>
  <c r="F27" i="28"/>
  <c r="F28" i="28"/>
  <c r="F29" i="28"/>
  <c r="F30" i="28"/>
  <c r="F31" i="28"/>
  <c r="F32" i="28"/>
  <c r="F33" i="28"/>
  <c r="F34" i="28"/>
  <c r="F35" i="28"/>
  <c r="F36" i="28"/>
  <c r="F37" i="28"/>
  <c r="F39" i="28"/>
  <c r="F40" i="28"/>
  <c r="F41" i="28"/>
  <c r="F42" i="28"/>
  <c r="F43" i="28"/>
  <c r="F44" i="28"/>
  <c r="F45" i="28"/>
  <c r="F46" i="28"/>
  <c r="F47" i="28"/>
  <c r="F7" i="28"/>
  <c r="D5" i="28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21" i="28"/>
  <c r="K22" i="28"/>
  <c r="K23" i="28"/>
  <c r="K24" i="28"/>
  <c r="K25" i="28"/>
  <c r="K26" i="28"/>
  <c r="K27" i="28"/>
  <c r="K28" i="28"/>
  <c r="K29" i="28"/>
  <c r="K30" i="28"/>
  <c r="K31" i="28"/>
  <c r="K32" i="28"/>
  <c r="K33" i="28"/>
  <c r="K34" i="28"/>
  <c r="K35" i="28"/>
  <c r="K36" i="28"/>
  <c r="K37" i="28"/>
  <c r="K38" i="28"/>
  <c r="K39" i="28"/>
  <c r="K40" i="28"/>
  <c r="K41" i="28"/>
  <c r="K42" i="28"/>
  <c r="K43" i="28"/>
  <c r="K44" i="28"/>
  <c r="K45" i="28"/>
  <c r="K46" i="28"/>
  <c r="K47" i="28"/>
  <c r="K5" i="28"/>
  <c r="F5" i="28"/>
  <c r="L6" i="28"/>
  <c r="O6" i="28"/>
  <c r="L7" i="28"/>
  <c r="O7" i="28"/>
  <c r="L8" i="28"/>
  <c r="O8" i="28"/>
  <c r="L9" i="28"/>
  <c r="O9" i="28"/>
  <c r="L10" i="28"/>
  <c r="O10" i="28"/>
  <c r="L11" i="28"/>
  <c r="O11" i="28"/>
  <c r="L12" i="28"/>
  <c r="O12" i="28"/>
  <c r="L13" i="28"/>
  <c r="O13" i="28"/>
  <c r="L14" i="28"/>
  <c r="O14" i="28"/>
  <c r="L15" i="28"/>
  <c r="O15" i="28"/>
  <c r="L16" i="28"/>
  <c r="O16" i="28"/>
  <c r="L17" i="28"/>
  <c r="O17" i="28"/>
  <c r="L18" i="28"/>
  <c r="O18" i="28"/>
  <c r="L19" i="28"/>
  <c r="O19" i="28"/>
  <c r="L20" i="28"/>
  <c r="O20" i="28"/>
  <c r="L21" i="28"/>
  <c r="O21" i="28"/>
  <c r="L22" i="28"/>
  <c r="O22" i="28"/>
  <c r="L23" i="28"/>
  <c r="O23" i="28"/>
  <c r="L24" i="28"/>
  <c r="O24" i="28"/>
  <c r="L25" i="28"/>
  <c r="O25" i="28"/>
  <c r="L26" i="28"/>
  <c r="O26" i="28"/>
  <c r="L27" i="28"/>
  <c r="O27" i="28"/>
  <c r="L28" i="28"/>
  <c r="O28" i="28"/>
  <c r="L29" i="28"/>
  <c r="O29" i="28"/>
  <c r="L30" i="28"/>
  <c r="O30" i="28"/>
  <c r="L31" i="28"/>
  <c r="O31" i="28"/>
  <c r="L32" i="28"/>
  <c r="O32" i="28"/>
  <c r="L33" i="28"/>
  <c r="O33" i="28"/>
  <c r="L34" i="28"/>
  <c r="O34" i="28"/>
  <c r="L35" i="28"/>
  <c r="O35" i="28"/>
  <c r="L36" i="28"/>
  <c r="O36" i="28"/>
  <c r="L37" i="28"/>
  <c r="O37" i="28"/>
  <c r="L39" i="28"/>
  <c r="O39" i="28"/>
  <c r="L40" i="28"/>
  <c r="O40" i="28"/>
  <c r="L41" i="28"/>
  <c r="O41" i="28"/>
  <c r="L42" i="28"/>
  <c r="O42" i="28"/>
  <c r="L43" i="28"/>
  <c r="O43" i="28"/>
  <c r="L44" i="28"/>
  <c r="O44" i="28"/>
  <c r="L45" i="28"/>
  <c r="O45" i="28"/>
  <c r="L46" i="28"/>
  <c r="O46" i="28"/>
  <c r="L47" i="28"/>
  <c r="O47" i="28"/>
  <c r="F6" i="28"/>
  <c r="O5" i="28"/>
  <c r="L5" i="28"/>
  <c r="E10" i="30"/>
  <c r="E11" i="30"/>
  <c r="E12" i="30"/>
  <c r="E13" i="30"/>
  <c r="C10" i="30"/>
  <c r="B10" i="30" s="1"/>
  <c r="C11" i="30"/>
  <c r="C12" i="30"/>
  <c r="B12" i="30" s="1"/>
  <c r="C9" i="30"/>
  <c r="E9" i="30"/>
  <c r="B8" i="28"/>
  <c r="B9" i="28"/>
  <c r="B11" i="30" l="1"/>
  <c r="B9" i="30"/>
  <c r="H7" i="31"/>
  <c r="H8" i="31"/>
  <c r="H6" i="31"/>
  <c r="F38" i="28"/>
  <c r="D38" i="28" s="1"/>
  <c r="D5" i="29"/>
  <c r="C5" i="29" s="1"/>
  <c r="A5" i="29" s="1"/>
  <c r="B7" i="28"/>
  <c r="E5" i="28"/>
  <c r="B5" i="28" s="1"/>
  <c r="E38" i="28" l="1"/>
  <c r="B6" i="28"/>
  <c r="F4" i="28"/>
  <c r="D4" i="29" l="1"/>
  <c r="C4" i="29" s="1"/>
  <c r="A4" i="29" s="1"/>
  <c r="E4" i="28"/>
  <c r="B4" i="28" s="1"/>
</calcChain>
</file>

<file path=xl/comments1.xml><?xml version="1.0" encoding="utf-8"?>
<comments xmlns="http://schemas.openxmlformats.org/spreadsheetml/2006/main">
  <authors>
    <author>Alena Kubatova</author>
  </authors>
  <commentList>
    <comment ref="J4" authorId="0" shapeId="0">
      <text>
        <r>
          <rPr>
            <b/>
            <sz val="9"/>
            <color indexed="81"/>
            <rFont val="Tahoma"/>
            <family val="2"/>
          </rPr>
          <t>Alena Kubatova:</t>
        </r>
        <r>
          <rPr>
            <sz val="9"/>
            <color indexed="81"/>
            <rFont val="Tahoma"/>
            <family val="2"/>
          </rPr>
          <t xml:space="preserve">
provide current number of elements for expected repeating untis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Alena Kubatova:</t>
        </r>
        <r>
          <rPr>
            <sz val="9"/>
            <color indexed="81"/>
            <rFont val="Tahoma"/>
            <family val="2"/>
          </rPr>
          <t xml:space="preserve">
Drag down all formulas to determine mass accuracy error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Alena Kubatova:</t>
        </r>
        <r>
          <rPr>
            <sz val="9"/>
            <color indexed="81"/>
            <rFont val="Tahoma"/>
            <family val="2"/>
          </rPr>
          <t xml:space="preserve">
Record in column C, M/z values  for peaks belonging to the same polymer</t>
        </r>
      </text>
    </comment>
  </commentList>
</comments>
</file>

<file path=xl/comments2.xml><?xml version="1.0" encoding="utf-8"?>
<comments xmlns="http://schemas.openxmlformats.org/spreadsheetml/2006/main">
  <authors>
    <author>Alena Kubatova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Alena Kubatova:</t>
        </r>
        <r>
          <rPr>
            <sz val="9"/>
            <color indexed="81"/>
            <rFont val="Tahoma"/>
            <family val="2"/>
          </rPr>
          <t xml:space="preserve">
once you get 1st row of calculations ( C5:E5) highglight them and draw down or double click in the corner of these higlighted cells    to get calculation for  all rows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paste the Mass spectrum</t>
        </r>
      </text>
    </comment>
  </commentList>
</comments>
</file>

<file path=xl/sharedStrings.xml><?xml version="1.0" encoding="utf-8"?>
<sst xmlns="http://schemas.openxmlformats.org/spreadsheetml/2006/main" count="124" uniqueCount="62">
  <si>
    <t>C</t>
  </si>
  <si>
    <t>H</t>
  </si>
  <si>
    <t>O</t>
  </si>
  <si>
    <t>F</t>
  </si>
  <si>
    <t>N</t>
  </si>
  <si>
    <t>S</t>
  </si>
  <si>
    <t>Description</t>
  </si>
  <si>
    <t>mass of electron</t>
  </si>
  <si>
    <t>Mass</t>
  </si>
  <si>
    <t>Compound</t>
  </si>
  <si>
    <t>D</t>
  </si>
  <si>
    <t>P</t>
  </si>
  <si>
    <t>Cl</t>
  </si>
  <si>
    <t>Br</t>
  </si>
  <si>
    <t>Si</t>
  </si>
  <si>
    <t>Na</t>
  </si>
  <si>
    <t>K</t>
  </si>
  <si>
    <t>W</t>
  </si>
  <si>
    <t>Sn</t>
  </si>
  <si>
    <t>Measured</t>
  </si>
  <si>
    <t>Calculated</t>
  </si>
  <si>
    <t>Sulfachloropyridazine</t>
  </si>
  <si>
    <t>[M-H]-</t>
  </si>
  <si>
    <t>pKA1</t>
  </si>
  <si>
    <t>PKA2</t>
  </si>
  <si>
    <t>oxalic acid</t>
  </si>
  <si>
    <t>Error (ppm)</t>
  </si>
  <si>
    <t>I</t>
  </si>
  <si>
    <t>PEG</t>
  </si>
  <si>
    <t>polythethylene glycol</t>
  </si>
  <si>
    <t>Formula</t>
  </si>
  <si>
    <r>
      <t>C</t>
    </r>
    <r>
      <rPr>
        <vertAlign val="subscript"/>
        <sz val="11"/>
        <color theme="1"/>
        <rFont val="Calibri"/>
        <family val="2"/>
        <scheme val="minor"/>
      </rPr>
      <t>2n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4n+2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n+1</t>
    </r>
  </si>
  <si>
    <t>n</t>
  </si>
  <si>
    <r>
      <t>[M+2H]</t>
    </r>
    <r>
      <rPr>
        <b/>
        <vertAlign val="superscript"/>
        <sz val="10"/>
        <color rgb="FFC00000"/>
        <rFont val="Arial"/>
        <family val="2"/>
      </rPr>
      <t>2+</t>
    </r>
  </si>
  <si>
    <r>
      <t>[M+H]</t>
    </r>
    <r>
      <rPr>
        <b/>
        <vertAlign val="superscript"/>
        <sz val="10"/>
        <color indexed="10"/>
        <rFont val="Arial"/>
        <family val="2"/>
      </rPr>
      <t>+</t>
    </r>
  </si>
  <si>
    <t>Peaks</t>
  </si>
  <si>
    <t>Recorded</t>
  </si>
  <si>
    <t>Repeating Unit</t>
  </si>
  <si>
    <t xml:space="preserve">       </t>
  </si>
  <si>
    <t>Abund</t>
  </si>
  <si>
    <r>
      <t>N</t>
    </r>
    <r>
      <rPr>
        <vertAlign val="subscript"/>
        <sz val="11"/>
        <rFont val="Calibri"/>
        <family val="2"/>
        <scheme val="minor"/>
      </rPr>
      <t>i</t>
    </r>
    <r>
      <rPr>
        <sz val="10"/>
        <rFont val="Arial"/>
        <family val="2"/>
      </rPr>
      <t>*M</t>
    </r>
    <r>
      <rPr>
        <vertAlign val="subscript"/>
        <sz val="11"/>
        <rFont val="Calibri"/>
        <family val="2"/>
        <scheme val="minor"/>
      </rPr>
      <t>i</t>
    </r>
  </si>
  <si>
    <r>
      <t>N</t>
    </r>
    <r>
      <rPr>
        <vertAlign val="subscript"/>
        <sz val="11"/>
        <rFont val="Calibri"/>
        <family val="2"/>
        <scheme val="minor"/>
      </rPr>
      <t>i</t>
    </r>
    <r>
      <rPr>
        <sz val="10"/>
        <rFont val="Arial"/>
        <family val="2"/>
      </rPr>
      <t>*M</t>
    </r>
    <r>
      <rPr>
        <vertAlign val="subscript"/>
        <sz val="11"/>
        <rFont val="Calibri"/>
        <family val="2"/>
        <scheme val="minor"/>
      </rPr>
      <t>i</t>
    </r>
    <r>
      <rPr>
        <vertAlign val="superscript"/>
        <sz val="11"/>
        <rFont val="Calibri"/>
        <family val="2"/>
        <scheme val="minor"/>
      </rPr>
      <t>2</t>
    </r>
  </si>
  <si>
    <r>
      <t>N</t>
    </r>
    <r>
      <rPr>
        <vertAlign val="subscript"/>
        <sz val="11"/>
        <rFont val="Calibri"/>
        <family val="2"/>
        <scheme val="minor"/>
      </rPr>
      <t>i</t>
    </r>
    <r>
      <rPr>
        <sz val="10"/>
        <rFont val="Arial"/>
        <family val="2"/>
      </rPr>
      <t>*M</t>
    </r>
    <r>
      <rPr>
        <vertAlign val="subscript"/>
        <sz val="11"/>
        <rFont val="Calibri"/>
        <family val="2"/>
        <scheme val="minor"/>
      </rPr>
      <t>i</t>
    </r>
    <r>
      <rPr>
        <vertAlign val="superscript"/>
        <sz val="11"/>
        <rFont val="Calibri"/>
        <family val="2"/>
        <scheme val="minor"/>
      </rPr>
      <t>3</t>
    </r>
  </si>
  <si>
    <t xml:space="preserve">Manufacture: </t>
  </si>
  <si>
    <t>Mn=</t>
  </si>
  <si>
    <t>provided by the supplier</t>
  </si>
  <si>
    <t>Mw=</t>
  </si>
  <si>
    <t>Mz=</t>
  </si>
  <si>
    <t>After</t>
  </si>
  <si>
    <t>Mass spectrum Before deconv</t>
  </si>
  <si>
    <t>Analyte:</t>
  </si>
  <si>
    <t>Data file:</t>
  </si>
  <si>
    <t>Fill in green fields</t>
  </si>
  <si>
    <t xml:space="preserve">replace these fields by </t>
  </si>
  <si>
    <t>data from MassHunter</t>
  </si>
  <si>
    <t>Determination of Mn, Mw, Mz</t>
  </si>
  <si>
    <t>example</t>
  </si>
  <si>
    <t>Mass/2</t>
  </si>
  <si>
    <t>x</t>
  </si>
  <si>
    <t>y</t>
  </si>
  <si>
    <t>Z</t>
  </si>
  <si>
    <t>engroup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</si>
</sst>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.00000"/>
    <numFmt numFmtId="166" formatCode="0.0"/>
    <numFmt numFmtId="167" formatCode="0.000000"/>
  </numFmts>
  <fonts count="3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theme="1"/>
      <name val="Arial Unicode MS"/>
      <family val="2"/>
    </font>
    <font>
      <sz val="8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vertAlign val="superscript"/>
      <sz val="10"/>
      <color rgb="FFC00000"/>
      <name val="Arial"/>
      <family val="2"/>
    </font>
    <font>
      <b/>
      <vertAlign val="superscript"/>
      <sz val="10"/>
      <color indexed="10"/>
      <name val="Arial"/>
      <family val="2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C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</cellStyleXfs>
  <cellXfs count="50">
    <xf numFmtId="0" fontId="0" fillId="0" borderId="0" xfId="0"/>
    <xf numFmtId="0" fontId="19" fillId="0" borderId="0" xfId="42" applyFont="1"/>
    <xf numFmtId="0" fontId="18" fillId="0" borderId="0" xfId="42"/>
    <xf numFmtId="0" fontId="20" fillId="0" borderId="0" xfId="42" applyFont="1"/>
    <xf numFmtId="0" fontId="21" fillId="0" borderId="0" xfId="42" applyFont="1" applyAlignment="1">
      <alignment horizontal="center"/>
    </xf>
    <xf numFmtId="0" fontId="22" fillId="0" borderId="0" xfId="42" applyFont="1" applyAlignment="1">
      <alignment horizontal="center"/>
    </xf>
    <xf numFmtId="0" fontId="23" fillId="0" borderId="0" xfId="42" applyFont="1" applyAlignment="1">
      <alignment horizontal="center"/>
    </xf>
    <xf numFmtId="0" fontId="22" fillId="0" borderId="0" xfId="42" applyFont="1"/>
    <xf numFmtId="0" fontId="20" fillId="0" borderId="0" xfId="42" applyFont="1" applyAlignment="1">
      <alignment horizontal="center"/>
    </xf>
    <xf numFmtId="0" fontId="18" fillId="0" borderId="0" xfId="42" applyAlignment="1">
      <alignment horizontal="center"/>
    </xf>
    <xf numFmtId="167" fontId="24" fillId="0" borderId="0" xfId="42" applyNumberFormat="1" applyFont="1"/>
    <xf numFmtId="166" fontId="19" fillId="0" borderId="0" xfId="42" applyNumberFormat="1" applyFont="1" applyAlignment="1">
      <alignment horizontal="center"/>
    </xf>
    <xf numFmtId="165" fontId="20" fillId="0" borderId="0" xfId="42" applyNumberFormat="1" applyFont="1" applyAlignment="1">
      <alignment horizontal="center"/>
    </xf>
    <xf numFmtId="0" fontId="25" fillId="0" borderId="0" xfId="42" applyFont="1"/>
    <xf numFmtId="2" fontId="19" fillId="0" borderId="0" xfId="42" applyNumberFormat="1" applyFont="1" applyAlignment="1">
      <alignment horizontal="center"/>
    </xf>
    <xf numFmtId="164" fontId="20" fillId="0" borderId="0" xfId="42" applyNumberFormat="1" applyFont="1" applyAlignment="1">
      <alignment horizontal="center"/>
    </xf>
    <xf numFmtId="0" fontId="26" fillId="0" borderId="0" xfId="0" applyFont="1" applyAlignment="1">
      <alignment vertical="center"/>
    </xf>
    <xf numFmtId="0" fontId="27" fillId="0" borderId="0" xfId="0" applyFont="1"/>
    <xf numFmtId="0" fontId="29" fillId="0" borderId="0" xfId="42" applyFont="1"/>
    <xf numFmtId="0" fontId="30" fillId="0" borderId="0" xfId="42" applyFont="1" applyAlignment="1">
      <alignment horizontal="center"/>
    </xf>
    <xf numFmtId="0" fontId="29" fillId="0" borderId="0" xfId="42" applyFont="1" applyAlignment="1">
      <alignment horizontal="center"/>
    </xf>
    <xf numFmtId="2" fontId="29" fillId="0" borderId="0" xfId="42" applyNumberFormat="1" applyFont="1" applyAlignment="1">
      <alignment horizontal="center"/>
    </xf>
    <xf numFmtId="2" fontId="20" fillId="0" borderId="0" xfId="42" applyNumberFormat="1" applyFont="1" applyAlignment="1">
      <alignment horizontal="center"/>
    </xf>
    <xf numFmtId="0" fontId="18" fillId="33" borderId="0" xfId="42" applyFill="1"/>
    <xf numFmtId="0" fontId="18" fillId="34" borderId="0" xfId="42" applyFill="1"/>
    <xf numFmtId="0" fontId="29" fillId="34" borderId="0" xfId="42" applyFont="1" applyFill="1"/>
    <xf numFmtId="0" fontId="30" fillId="34" borderId="0" xfId="42" applyFont="1" applyFill="1" applyAlignment="1">
      <alignment horizontal="center"/>
    </xf>
    <xf numFmtId="0" fontId="29" fillId="34" borderId="0" xfId="42" applyFont="1" applyFill="1" applyAlignment="1">
      <alignment horizontal="center"/>
    </xf>
    <xf numFmtId="167" fontId="29" fillId="34" borderId="0" xfId="42" applyNumberFormat="1" applyFont="1" applyFill="1" applyAlignment="1">
      <alignment horizontal="center"/>
    </xf>
    <xf numFmtId="165" fontId="29" fillId="34" borderId="0" xfId="42" applyNumberFormat="1" applyFont="1" applyFill="1" applyAlignment="1">
      <alignment horizontal="center"/>
    </xf>
    <xf numFmtId="164" fontId="29" fillId="34" borderId="0" xfId="42" applyNumberFormat="1" applyFont="1" applyFill="1" applyAlignment="1">
      <alignment horizontal="center"/>
    </xf>
    <xf numFmtId="0" fontId="19" fillId="34" borderId="0" xfId="42" applyFont="1" applyFill="1"/>
    <xf numFmtId="2" fontId="29" fillId="34" borderId="0" xfId="42" applyNumberFormat="1" applyFont="1" applyFill="1" applyAlignment="1">
      <alignment horizontal="center"/>
    </xf>
    <xf numFmtId="164" fontId="20" fillId="34" borderId="0" xfId="42" applyNumberFormat="1" applyFont="1" applyFill="1" applyAlignment="1">
      <alignment horizontal="center"/>
    </xf>
    <xf numFmtId="165" fontId="20" fillId="34" borderId="0" xfId="42" applyNumberFormat="1" applyFont="1" applyFill="1" applyAlignment="1">
      <alignment horizontal="center"/>
    </xf>
    <xf numFmtId="0" fontId="0" fillId="34" borderId="0" xfId="0" applyFill="1"/>
    <xf numFmtId="0" fontId="18" fillId="34" borderId="0" xfId="42" applyFill="1" applyAlignment="1">
      <alignment horizontal="center"/>
    </xf>
    <xf numFmtId="0" fontId="18" fillId="0" borderId="0" xfId="43" applyFont="1"/>
    <xf numFmtId="0" fontId="18" fillId="0" borderId="0" xfId="43" applyFont="1" applyAlignment="1">
      <alignment horizontal="right"/>
    </xf>
    <xf numFmtId="0" fontId="18" fillId="0" borderId="0" xfId="43" applyFont="1" applyAlignment="1">
      <alignment horizontal="left"/>
    </xf>
    <xf numFmtId="0" fontId="18" fillId="33" borderId="0" xfId="43" applyFont="1" applyFill="1" applyAlignment="1">
      <alignment horizontal="right"/>
    </xf>
    <xf numFmtId="1" fontId="18" fillId="33" borderId="0" xfId="43" applyNumberFormat="1" applyFont="1" applyFill="1"/>
    <xf numFmtId="14" fontId="18" fillId="34" borderId="0" xfId="43" applyNumberFormat="1" applyFont="1" applyFill="1"/>
    <xf numFmtId="0" fontId="18" fillId="34" borderId="0" xfId="43" applyFont="1" applyFill="1"/>
    <xf numFmtId="1" fontId="18" fillId="34" borderId="0" xfId="43" applyNumberFormat="1" applyFont="1" applyFill="1" applyAlignment="1">
      <alignment horizontal="left"/>
    </xf>
    <xf numFmtId="0" fontId="29" fillId="0" borderId="0" xfId="43" applyFont="1"/>
    <xf numFmtId="0" fontId="37" fillId="0" borderId="0" xfId="43" applyFont="1"/>
    <xf numFmtId="0" fontId="19" fillId="35" borderId="0" xfId="42" applyFont="1" applyFill="1"/>
    <xf numFmtId="0" fontId="29" fillId="35" borderId="0" xfId="42" applyFont="1" applyFill="1" applyAlignment="1">
      <alignment horizontal="center"/>
    </xf>
    <xf numFmtId="165" fontId="20" fillId="0" borderId="0" xfId="42" applyNumberFormat="1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218282</xdr:colOff>
      <xdr:row>0</xdr:row>
      <xdr:rowOff>99219</xdr:rowOff>
    </xdr:from>
    <xdr:to>
      <xdr:col>22</xdr:col>
      <xdr:colOff>525859</xdr:colOff>
      <xdr:row>15</xdr:row>
      <xdr:rowOff>166611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9766" y="99219"/>
          <a:ext cx="5149452" cy="2895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333375</xdr:colOff>
      <xdr:row>1</xdr:row>
      <xdr:rowOff>9525</xdr:rowOff>
    </xdr:from>
    <xdr:to>
      <xdr:col>12</xdr:col>
      <xdr:colOff>523875</xdr:colOff>
      <xdr:row>4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228600"/>
          <a:ext cx="8763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628650</xdr:colOff>
      <xdr:row>1</xdr:row>
      <xdr:rowOff>0</xdr:rowOff>
    </xdr:from>
    <xdr:to>
      <xdr:col>14</xdr:col>
      <xdr:colOff>190500</xdr:colOff>
      <xdr:row>4</xdr:row>
      <xdr:rowOff>9525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219075"/>
          <a:ext cx="93345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314325</xdr:colOff>
      <xdr:row>0</xdr:row>
      <xdr:rowOff>209550</xdr:rowOff>
    </xdr:from>
    <xdr:to>
      <xdr:col>15</xdr:col>
      <xdr:colOff>533400</xdr:colOff>
      <xdr:row>4</xdr:row>
      <xdr:rowOff>9525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3150" y="209550"/>
          <a:ext cx="9048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AK33"/>
  <sheetViews>
    <sheetView tabSelected="1" zoomScale="96" zoomScaleNormal="96" workbookViewId="0">
      <pane ySplit="8" topLeftCell="A9" activePane="bottomLeft" state="frozen"/>
      <selection pane="bottomLeft" activeCell="B24" sqref="B24"/>
    </sheetView>
  </sheetViews>
  <sheetFormatPr defaultRowHeight="15" customHeight="1"/>
  <cols>
    <col min="1" max="1" width="9.140625" style="2"/>
    <col min="2" max="2" width="13.7109375" style="1" customWidth="1"/>
    <col min="3" max="3" width="19.5703125" style="18" customWidth="1"/>
    <col min="4" max="4" width="14.28515625" style="25" customWidth="1"/>
    <col min="5" max="6" width="11.7109375" style="3" customWidth="1"/>
    <col min="7" max="7" width="16.140625" style="2" bestFit="1" customWidth="1"/>
    <col min="8" max="8" width="15.28515625" style="2" customWidth="1"/>
    <col min="9" max="9" width="4.28515625" style="2" bestFit="1" customWidth="1"/>
    <col min="10" max="22" width="9.140625" style="2"/>
    <col min="23" max="23" width="9.85546875" style="2" bestFit="1" customWidth="1"/>
    <col min="24" max="258" width="9.140625" style="2"/>
    <col min="259" max="259" width="13.7109375" style="2" customWidth="1"/>
    <col min="260" max="261" width="13.42578125" style="2" customWidth="1"/>
    <col min="262" max="262" width="11.7109375" style="2" customWidth="1"/>
    <col min="263" max="263" width="22" style="2" bestFit="1" customWidth="1"/>
    <col min="264" max="265" width="12" style="2" customWidth="1"/>
    <col min="266" max="278" width="9.140625" style="2"/>
    <col min="279" max="279" width="9.85546875" style="2" bestFit="1" customWidth="1"/>
    <col min="280" max="514" width="9.140625" style="2"/>
    <col min="515" max="515" width="13.7109375" style="2" customWidth="1"/>
    <col min="516" max="517" width="13.42578125" style="2" customWidth="1"/>
    <col min="518" max="518" width="11.7109375" style="2" customWidth="1"/>
    <col min="519" max="519" width="22" style="2" bestFit="1" customWidth="1"/>
    <col min="520" max="521" width="12" style="2" customWidth="1"/>
    <col min="522" max="534" width="9.140625" style="2"/>
    <col min="535" max="535" width="9.85546875" style="2" bestFit="1" customWidth="1"/>
    <col min="536" max="770" width="9.140625" style="2"/>
    <col min="771" max="771" width="13.7109375" style="2" customWidth="1"/>
    <col min="772" max="773" width="13.42578125" style="2" customWidth="1"/>
    <col min="774" max="774" width="11.7109375" style="2" customWidth="1"/>
    <col min="775" max="775" width="22" style="2" bestFit="1" customWidth="1"/>
    <col min="776" max="777" width="12" style="2" customWidth="1"/>
    <col min="778" max="790" width="9.140625" style="2"/>
    <col min="791" max="791" width="9.85546875" style="2" bestFit="1" customWidth="1"/>
    <col min="792" max="1026" width="9.140625" style="2"/>
    <col min="1027" max="1027" width="13.7109375" style="2" customWidth="1"/>
    <col min="1028" max="1029" width="13.42578125" style="2" customWidth="1"/>
    <col min="1030" max="1030" width="11.7109375" style="2" customWidth="1"/>
    <col min="1031" max="1031" width="22" style="2" bestFit="1" customWidth="1"/>
    <col min="1032" max="1033" width="12" style="2" customWidth="1"/>
    <col min="1034" max="1046" width="9.140625" style="2"/>
    <col min="1047" max="1047" width="9.85546875" style="2" bestFit="1" customWidth="1"/>
    <col min="1048" max="1282" width="9.140625" style="2"/>
    <col min="1283" max="1283" width="13.7109375" style="2" customWidth="1"/>
    <col min="1284" max="1285" width="13.42578125" style="2" customWidth="1"/>
    <col min="1286" max="1286" width="11.7109375" style="2" customWidth="1"/>
    <col min="1287" max="1287" width="22" style="2" bestFit="1" customWidth="1"/>
    <col min="1288" max="1289" width="12" style="2" customWidth="1"/>
    <col min="1290" max="1302" width="9.140625" style="2"/>
    <col min="1303" max="1303" width="9.85546875" style="2" bestFit="1" customWidth="1"/>
    <col min="1304" max="1538" width="9.140625" style="2"/>
    <col min="1539" max="1539" width="13.7109375" style="2" customWidth="1"/>
    <col min="1540" max="1541" width="13.42578125" style="2" customWidth="1"/>
    <col min="1542" max="1542" width="11.7109375" style="2" customWidth="1"/>
    <col min="1543" max="1543" width="22" style="2" bestFit="1" customWidth="1"/>
    <col min="1544" max="1545" width="12" style="2" customWidth="1"/>
    <col min="1546" max="1558" width="9.140625" style="2"/>
    <col min="1559" max="1559" width="9.85546875" style="2" bestFit="1" customWidth="1"/>
    <col min="1560" max="1794" width="9.140625" style="2"/>
    <col min="1795" max="1795" width="13.7109375" style="2" customWidth="1"/>
    <col min="1796" max="1797" width="13.42578125" style="2" customWidth="1"/>
    <col min="1798" max="1798" width="11.7109375" style="2" customWidth="1"/>
    <col min="1799" max="1799" width="22" style="2" bestFit="1" customWidth="1"/>
    <col min="1800" max="1801" width="12" style="2" customWidth="1"/>
    <col min="1802" max="1814" width="9.140625" style="2"/>
    <col min="1815" max="1815" width="9.85546875" style="2" bestFit="1" customWidth="1"/>
    <col min="1816" max="2050" width="9.140625" style="2"/>
    <col min="2051" max="2051" width="13.7109375" style="2" customWidth="1"/>
    <col min="2052" max="2053" width="13.42578125" style="2" customWidth="1"/>
    <col min="2054" max="2054" width="11.7109375" style="2" customWidth="1"/>
    <col min="2055" max="2055" width="22" style="2" bestFit="1" customWidth="1"/>
    <col min="2056" max="2057" width="12" style="2" customWidth="1"/>
    <col min="2058" max="2070" width="9.140625" style="2"/>
    <col min="2071" max="2071" width="9.85546875" style="2" bestFit="1" customWidth="1"/>
    <col min="2072" max="2306" width="9.140625" style="2"/>
    <col min="2307" max="2307" width="13.7109375" style="2" customWidth="1"/>
    <col min="2308" max="2309" width="13.42578125" style="2" customWidth="1"/>
    <col min="2310" max="2310" width="11.7109375" style="2" customWidth="1"/>
    <col min="2311" max="2311" width="22" style="2" bestFit="1" customWidth="1"/>
    <col min="2312" max="2313" width="12" style="2" customWidth="1"/>
    <col min="2314" max="2326" width="9.140625" style="2"/>
    <col min="2327" max="2327" width="9.85546875" style="2" bestFit="1" customWidth="1"/>
    <col min="2328" max="2562" width="9.140625" style="2"/>
    <col min="2563" max="2563" width="13.7109375" style="2" customWidth="1"/>
    <col min="2564" max="2565" width="13.42578125" style="2" customWidth="1"/>
    <col min="2566" max="2566" width="11.7109375" style="2" customWidth="1"/>
    <col min="2567" max="2567" width="22" style="2" bestFit="1" customWidth="1"/>
    <col min="2568" max="2569" width="12" style="2" customWidth="1"/>
    <col min="2570" max="2582" width="9.140625" style="2"/>
    <col min="2583" max="2583" width="9.85546875" style="2" bestFit="1" customWidth="1"/>
    <col min="2584" max="2818" width="9.140625" style="2"/>
    <col min="2819" max="2819" width="13.7109375" style="2" customWidth="1"/>
    <col min="2820" max="2821" width="13.42578125" style="2" customWidth="1"/>
    <col min="2822" max="2822" width="11.7109375" style="2" customWidth="1"/>
    <col min="2823" max="2823" width="22" style="2" bestFit="1" customWidth="1"/>
    <col min="2824" max="2825" width="12" style="2" customWidth="1"/>
    <col min="2826" max="2838" width="9.140625" style="2"/>
    <col min="2839" max="2839" width="9.85546875" style="2" bestFit="1" customWidth="1"/>
    <col min="2840" max="3074" width="9.140625" style="2"/>
    <col min="3075" max="3075" width="13.7109375" style="2" customWidth="1"/>
    <col min="3076" max="3077" width="13.42578125" style="2" customWidth="1"/>
    <col min="3078" max="3078" width="11.7109375" style="2" customWidth="1"/>
    <col min="3079" max="3079" width="22" style="2" bestFit="1" customWidth="1"/>
    <col min="3080" max="3081" width="12" style="2" customWidth="1"/>
    <col min="3082" max="3094" width="9.140625" style="2"/>
    <col min="3095" max="3095" width="9.85546875" style="2" bestFit="1" customWidth="1"/>
    <col min="3096" max="3330" width="9.140625" style="2"/>
    <col min="3331" max="3331" width="13.7109375" style="2" customWidth="1"/>
    <col min="3332" max="3333" width="13.42578125" style="2" customWidth="1"/>
    <col min="3334" max="3334" width="11.7109375" style="2" customWidth="1"/>
    <col min="3335" max="3335" width="22" style="2" bestFit="1" customWidth="1"/>
    <col min="3336" max="3337" width="12" style="2" customWidth="1"/>
    <col min="3338" max="3350" width="9.140625" style="2"/>
    <col min="3351" max="3351" width="9.85546875" style="2" bestFit="1" customWidth="1"/>
    <col min="3352" max="3586" width="9.140625" style="2"/>
    <col min="3587" max="3587" width="13.7109375" style="2" customWidth="1"/>
    <col min="3588" max="3589" width="13.42578125" style="2" customWidth="1"/>
    <col min="3590" max="3590" width="11.7109375" style="2" customWidth="1"/>
    <col min="3591" max="3591" width="22" style="2" bestFit="1" customWidth="1"/>
    <col min="3592" max="3593" width="12" style="2" customWidth="1"/>
    <col min="3594" max="3606" width="9.140625" style="2"/>
    <col min="3607" max="3607" width="9.85546875" style="2" bestFit="1" customWidth="1"/>
    <col min="3608" max="3842" width="9.140625" style="2"/>
    <col min="3843" max="3843" width="13.7109375" style="2" customWidth="1"/>
    <col min="3844" max="3845" width="13.42578125" style="2" customWidth="1"/>
    <col min="3846" max="3846" width="11.7109375" style="2" customWidth="1"/>
    <col min="3847" max="3847" width="22" style="2" bestFit="1" customWidth="1"/>
    <col min="3848" max="3849" width="12" style="2" customWidth="1"/>
    <col min="3850" max="3862" width="9.140625" style="2"/>
    <col min="3863" max="3863" width="9.85546875" style="2" bestFit="1" customWidth="1"/>
    <col min="3864" max="4098" width="9.140625" style="2"/>
    <col min="4099" max="4099" width="13.7109375" style="2" customWidth="1"/>
    <col min="4100" max="4101" width="13.42578125" style="2" customWidth="1"/>
    <col min="4102" max="4102" width="11.7109375" style="2" customWidth="1"/>
    <col min="4103" max="4103" width="22" style="2" bestFit="1" customWidth="1"/>
    <col min="4104" max="4105" width="12" style="2" customWidth="1"/>
    <col min="4106" max="4118" width="9.140625" style="2"/>
    <col min="4119" max="4119" width="9.85546875" style="2" bestFit="1" customWidth="1"/>
    <col min="4120" max="4354" width="9.140625" style="2"/>
    <col min="4355" max="4355" width="13.7109375" style="2" customWidth="1"/>
    <col min="4356" max="4357" width="13.42578125" style="2" customWidth="1"/>
    <col min="4358" max="4358" width="11.7109375" style="2" customWidth="1"/>
    <col min="4359" max="4359" width="22" style="2" bestFit="1" customWidth="1"/>
    <col min="4360" max="4361" width="12" style="2" customWidth="1"/>
    <col min="4362" max="4374" width="9.140625" style="2"/>
    <col min="4375" max="4375" width="9.85546875" style="2" bestFit="1" customWidth="1"/>
    <col min="4376" max="4610" width="9.140625" style="2"/>
    <col min="4611" max="4611" width="13.7109375" style="2" customWidth="1"/>
    <col min="4612" max="4613" width="13.42578125" style="2" customWidth="1"/>
    <col min="4614" max="4614" width="11.7109375" style="2" customWidth="1"/>
    <col min="4615" max="4615" width="22" style="2" bestFit="1" customWidth="1"/>
    <col min="4616" max="4617" width="12" style="2" customWidth="1"/>
    <col min="4618" max="4630" width="9.140625" style="2"/>
    <col min="4631" max="4631" width="9.85546875" style="2" bestFit="1" customWidth="1"/>
    <col min="4632" max="4866" width="9.140625" style="2"/>
    <col min="4867" max="4867" width="13.7109375" style="2" customWidth="1"/>
    <col min="4868" max="4869" width="13.42578125" style="2" customWidth="1"/>
    <col min="4870" max="4870" width="11.7109375" style="2" customWidth="1"/>
    <col min="4871" max="4871" width="22" style="2" bestFit="1" customWidth="1"/>
    <col min="4872" max="4873" width="12" style="2" customWidth="1"/>
    <col min="4874" max="4886" width="9.140625" style="2"/>
    <col min="4887" max="4887" width="9.85546875" style="2" bestFit="1" customWidth="1"/>
    <col min="4888" max="5122" width="9.140625" style="2"/>
    <col min="5123" max="5123" width="13.7109375" style="2" customWidth="1"/>
    <col min="5124" max="5125" width="13.42578125" style="2" customWidth="1"/>
    <col min="5126" max="5126" width="11.7109375" style="2" customWidth="1"/>
    <col min="5127" max="5127" width="22" style="2" bestFit="1" customWidth="1"/>
    <col min="5128" max="5129" width="12" style="2" customWidth="1"/>
    <col min="5130" max="5142" width="9.140625" style="2"/>
    <col min="5143" max="5143" width="9.85546875" style="2" bestFit="1" customWidth="1"/>
    <col min="5144" max="5378" width="9.140625" style="2"/>
    <col min="5379" max="5379" width="13.7109375" style="2" customWidth="1"/>
    <col min="5380" max="5381" width="13.42578125" style="2" customWidth="1"/>
    <col min="5382" max="5382" width="11.7109375" style="2" customWidth="1"/>
    <col min="5383" max="5383" width="22" style="2" bestFit="1" customWidth="1"/>
    <col min="5384" max="5385" width="12" style="2" customWidth="1"/>
    <col min="5386" max="5398" width="9.140625" style="2"/>
    <col min="5399" max="5399" width="9.85546875" style="2" bestFit="1" customWidth="1"/>
    <col min="5400" max="5634" width="9.140625" style="2"/>
    <col min="5635" max="5635" width="13.7109375" style="2" customWidth="1"/>
    <col min="5636" max="5637" width="13.42578125" style="2" customWidth="1"/>
    <col min="5638" max="5638" width="11.7109375" style="2" customWidth="1"/>
    <col min="5639" max="5639" width="22" style="2" bestFit="1" customWidth="1"/>
    <col min="5640" max="5641" width="12" style="2" customWidth="1"/>
    <col min="5642" max="5654" width="9.140625" style="2"/>
    <col min="5655" max="5655" width="9.85546875" style="2" bestFit="1" customWidth="1"/>
    <col min="5656" max="5890" width="9.140625" style="2"/>
    <col min="5891" max="5891" width="13.7109375" style="2" customWidth="1"/>
    <col min="5892" max="5893" width="13.42578125" style="2" customWidth="1"/>
    <col min="5894" max="5894" width="11.7109375" style="2" customWidth="1"/>
    <col min="5895" max="5895" width="22" style="2" bestFit="1" customWidth="1"/>
    <col min="5896" max="5897" width="12" style="2" customWidth="1"/>
    <col min="5898" max="5910" width="9.140625" style="2"/>
    <col min="5911" max="5911" width="9.85546875" style="2" bestFit="1" customWidth="1"/>
    <col min="5912" max="6146" width="9.140625" style="2"/>
    <col min="6147" max="6147" width="13.7109375" style="2" customWidth="1"/>
    <col min="6148" max="6149" width="13.42578125" style="2" customWidth="1"/>
    <col min="6150" max="6150" width="11.7109375" style="2" customWidth="1"/>
    <col min="6151" max="6151" width="22" style="2" bestFit="1" customWidth="1"/>
    <col min="6152" max="6153" width="12" style="2" customWidth="1"/>
    <col min="6154" max="6166" width="9.140625" style="2"/>
    <col min="6167" max="6167" width="9.85546875" style="2" bestFit="1" customWidth="1"/>
    <col min="6168" max="6402" width="9.140625" style="2"/>
    <col min="6403" max="6403" width="13.7109375" style="2" customWidth="1"/>
    <col min="6404" max="6405" width="13.42578125" style="2" customWidth="1"/>
    <col min="6406" max="6406" width="11.7109375" style="2" customWidth="1"/>
    <col min="6407" max="6407" width="22" style="2" bestFit="1" customWidth="1"/>
    <col min="6408" max="6409" width="12" style="2" customWidth="1"/>
    <col min="6410" max="6422" width="9.140625" style="2"/>
    <col min="6423" max="6423" width="9.85546875" style="2" bestFit="1" customWidth="1"/>
    <col min="6424" max="6658" width="9.140625" style="2"/>
    <col min="6659" max="6659" width="13.7109375" style="2" customWidth="1"/>
    <col min="6660" max="6661" width="13.42578125" style="2" customWidth="1"/>
    <col min="6662" max="6662" width="11.7109375" style="2" customWidth="1"/>
    <col min="6663" max="6663" width="22" style="2" bestFit="1" customWidth="1"/>
    <col min="6664" max="6665" width="12" style="2" customWidth="1"/>
    <col min="6666" max="6678" width="9.140625" style="2"/>
    <col min="6679" max="6679" width="9.85546875" style="2" bestFit="1" customWidth="1"/>
    <col min="6680" max="6914" width="9.140625" style="2"/>
    <col min="6915" max="6915" width="13.7109375" style="2" customWidth="1"/>
    <col min="6916" max="6917" width="13.42578125" style="2" customWidth="1"/>
    <col min="6918" max="6918" width="11.7109375" style="2" customWidth="1"/>
    <col min="6919" max="6919" width="22" style="2" bestFit="1" customWidth="1"/>
    <col min="6920" max="6921" width="12" style="2" customWidth="1"/>
    <col min="6922" max="6934" width="9.140625" style="2"/>
    <col min="6935" max="6935" width="9.85546875" style="2" bestFit="1" customWidth="1"/>
    <col min="6936" max="7170" width="9.140625" style="2"/>
    <col min="7171" max="7171" width="13.7109375" style="2" customWidth="1"/>
    <col min="7172" max="7173" width="13.42578125" style="2" customWidth="1"/>
    <col min="7174" max="7174" width="11.7109375" style="2" customWidth="1"/>
    <col min="7175" max="7175" width="22" style="2" bestFit="1" customWidth="1"/>
    <col min="7176" max="7177" width="12" style="2" customWidth="1"/>
    <col min="7178" max="7190" width="9.140625" style="2"/>
    <col min="7191" max="7191" width="9.85546875" style="2" bestFit="1" customWidth="1"/>
    <col min="7192" max="7426" width="9.140625" style="2"/>
    <col min="7427" max="7427" width="13.7109375" style="2" customWidth="1"/>
    <col min="7428" max="7429" width="13.42578125" style="2" customWidth="1"/>
    <col min="7430" max="7430" width="11.7109375" style="2" customWidth="1"/>
    <col min="7431" max="7431" width="22" style="2" bestFit="1" customWidth="1"/>
    <col min="7432" max="7433" width="12" style="2" customWidth="1"/>
    <col min="7434" max="7446" width="9.140625" style="2"/>
    <col min="7447" max="7447" width="9.85546875" style="2" bestFit="1" customWidth="1"/>
    <col min="7448" max="7682" width="9.140625" style="2"/>
    <col min="7683" max="7683" width="13.7109375" style="2" customWidth="1"/>
    <col min="7684" max="7685" width="13.42578125" style="2" customWidth="1"/>
    <col min="7686" max="7686" width="11.7109375" style="2" customWidth="1"/>
    <col min="7687" max="7687" width="22" style="2" bestFit="1" customWidth="1"/>
    <col min="7688" max="7689" width="12" style="2" customWidth="1"/>
    <col min="7690" max="7702" width="9.140625" style="2"/>
    <col min="7703" max="7703" width="9.85546875" style="2" bestFit="1" customWidth="1"/>
    <col min="7704" max="7938" width="9.140625" style="2"/>
    <col min="7939" max="7939" width="13.7109375" style="2" customWidth="1"/>
    <col min="7940" max="7941" width="13.42578125" style="2" customWidth="1"/>
    <col min="7942" max="7942" width="11.7109375" style="2" customWidth="1"/>
    <col min="7943" max="7943" width="22" style="2" bestFit="1" customWidth="1"/>
    <col min="7944" max="7945" width="12" style="2" customWidth="1"/>
    <col min="7946" max="7958" width="9.140625" style="2"/>
    <col min="7959" max="7959" width="9.85546875" style="2" bestFit="1" customWidth="1"/>
    <col min="7960" max="8194" width="9.140625" style="2"/>
    <col min="8195" max="8195" width="13.7109375" style="2" customWidth="1"/>
    <col min="8196" max="8197" width="13.42578125" style="2" customWidth="1"/>
    <col min="8198" max="8198" width="11.7109375" style="2" customWidth="1"/>
    <col min="8199" max="8199" width="22" style="2" bestFit="1" customWidth="1"/>
    <col min="8200" max="8201" width="12" style="2" customWidth="1"/>
    <col min="8202" max="8214" width="9.140625" style="2"/>
    <col min="8215" max="8215" width="9.85546875" style="2" bestFit="1" customWidth="1"/>
    <col min="8216" max="8450" width="9.140625" style="2"/>
    <col min="8451" max="8451" width="13.7109375" style="2" customWidth="1"/>
    <col min="8452" max="8453" width="13.42578125" style="2" customWidth="1"/>
    <col min="8454" max="8454" width="11.7109375" style="2" customWidth="1"/>
    <col min="8455" max="8455" width="22" style="2" bestFit="1" customWidth="1"/>
    <col min="8456" max="8457" width="12" style="2" customWidth="1"/>
    <col min="8458" max="8470" width="9.140625" style="2"/>
    <col min="8471" max="8471" width="9.85546875" style="2" bestFit="1" customWidth="1"/>
    <col min="8472" max="8706" width="9.140625" style="2"/>
    <col min="8707" max="8707" width="13.7109375" style="2" customWidth="1"/>
    <col min="8708" max="8709" width="13.42578125" style="2" customWidth="1"/>
    <col min="8710" max="8710" width="11.7109375" style="2" customWidth="1"/>
    <col min="8711" max="8711" width="22" style="2" bestFit="1" customWidth="1"/>
    <col min="8712" max="8713" width="12" style="2" customWidth="1"/>
    <col min="8714" max="8726" width="9.140625" style="2"/>
    <col min="8727" max="8727" width="9.85546875" style="2" bestFit="1" customWidth="1"/>
    <col min="8728" max="8962" width="9.140625" style="2"/>
    <col min="8963" max="8963" width="13.7109375" style="2" customWidth="1"/>
    <col min="8964" max="8965" width="13.42578125" style="2" customWidth="1"/>
    <col min="8966" max="8966" width="11.7109375" style="2" customWidth="1"/>
    <col min="8967" max="8967" width="22" style="2" bestFit="1" customWidth="1"/>
    <col min="8968" max="8969" width="12" style="2" customWidth="1"/>
    <col min="8970" max="8982" width="9.140625" style="2"/>
    <col min="8983" max="8983" width="9.85546875" style="2" bestFit="1" customWidth="1"/>
    <col min="8984" max="9218" width="9.140625" style="2"/>
    <col min="9219" max="9219" width="13.7109375" style="2" customWidth="1"/>
    <col min="9220" max="9221" width="13.42578125" style="2" customWidth="1"/>
    <col min="9222" max="9222" width="11.7109375" style="2" customWidth="1"/>
    <col min="9223" max="9223" width="22" style="2" bestFit="1" customWidth="1"/>
    <col min="9224" max="9225" width="12" style="2" customWidth="1"/>
    <col min="9226" max="9238" width="9.140625" style="2"/>
    <col min="9239" max="9239" width="9.85546875" style="2" bestFit="1" customWidth="1"/>
    <col min="9240" max="9474" width="9.140625" style="2"/>
    <col min="9475" max="9475" width="13.7109375" style="2" customWidth="1"/>
    <col min="9476" max="9477" width="13.42578125" style="2" customWidth="1"/>
    <col min="9478" max="9478" width="11.7109375" style="2" customWidth="1"/>
    <col min="9479" max="9479" width="22" style="2" bestFit="1" customWidth="1"/>
    <col min="9480" max="9481" width="12" style="2" customWidth="1"/>
    <col min="9482" max="9494" width="9.140625" style="2"/>
    <col min="9495" max="9495" width="9.85546875" style="2" bestFit="1" customWidth="1"/>
    <col min="9496" max="9730" width="9.140625" style="2"/>
    <col min="9731" max="9731" width="13.7109375" style="2" customWidth="1"/>
    <col min="9732" max="9733" width="13.42578125" style="2" customWidth="1"/>
    <col min="9734" max="9734" width="11.7109375" style="2" customWidth="1"/>
    <col min="9735" max="9735" width="22" style="2" bestFit="1" customWidth="1"/>
    <col min="9736" max="9737" width="12" style="2" customWidth="1"/>
    <col min="9738" max="9750" width="9.140625" style="2"/>
    <col min="9751" max="9751" width="9.85546875" style="2" bestFit="1" customWidth="1"/>
    <col min="9752" max="9986" width="9.140625" style="2"/>
    <col min="9987" max="9987" width="13.7109375" style="2" customWidth="1"/>
    <col min="9988" max="9989" width="13.42578125" style="2" customWidth="1"/>
    <col min="9990" max="9990" width="11.7109375" style="2" customWidth="1"/>
    <col min="9991" max="9991" width="22" style="2" bestFit="1" customWidth="1"/>
    <col min="9992" max="9993" width="12" style="2" customWidth="1"/>
    <col min="9994" max="10006" width="9.140625" style="2"/>
    <col min="10007" max="10007" width="9.85546875" style="2" bestFit="1" customWidth="1"/>
    <col min="10008" max="10242" width="9.140625" style="2"/>
    <col min="10243" max="10243" width="13.7109375" style="2" customWidth="1"/>
    <col min="10244" max="10245" width="13.42578125" style="2" customWidth="1"/>
    <col min="10246" max="10246" width="11.7109375" style="2" customWidth="1"/>
    <col min="10247" max="10247" width="22" style="2" bestFit="1" customWidth="1"/>
    <col min="10248" max="10249" width="12" style="2" customWidth="1"/>
    <col min="10250" max="10262" width="9.140625" style="2"/>
    <col min="10263" max="10263" width="9.85546875" style="2" bestFit="1" customWidth="1"/>
    <col min="10264" max="10498" width="9.140625" style="2"/>
    <col min="10499" max="10499" width="13.7109375" style="2" customWidth="1"/>
    <col min="10500" max="10501" width="13.42578125" style="2" customWidth="1"/>
    <col min="10502" max="10502" width="11.7109375" style="2" customWidth="1"/>
    <col min="10503" max="10503" width="22" style="2" bestFit="1" customWidth="1"/>
    <col min="10504" max="10505" width="12" style="2" customWidth="1"/>
    <col min="10506" max="10518" width="9.140625" style="2"/>
    <col min="10519" max="10519" width="9.85546875" style="2" bestFit="1" customWidth="1"/>
    <col min="10520" max="10754" width="9.140625" style="2"/>
    <col min="10755" max="10755" width="13.7109375" style="2" customWidth="1"/>
    <col min="10756" max="10757" width="13.42578125" style="2" customWidth="1"/>
    <col min="10758" max="10758" width="11.7109375" style="2" customWidth="1"/>
    <col min="10759" max="10759" width="22" style="2" bestFit="1" customWidth="1"/>
    <col min="10760" max="10761" width="12" style="2" customWidth="1"/>
    <col min="10762" max="10774" width="9.140625" style="2"/>
    <col min="10775" max="10775" width="9.85546875" style="2" bestFit="1" customWidth="1"/>
    <col min="10776" max="11010" width="9.140625" style="2"/>
    <col min="11011" max="11011" width="13.7109375" style="2" customWidth="1"/>
    <col min="11012" max="11013" width="13.42578125" style="2" customWidth="1"/>
    <col min="11014" max="11014" width="11.7109375" style="2" customWidth="1"/>
    <col min="11015" max="11015" width="22" style="2" bestFit="1" customWidth="1"/>
    <col min="11016" max="11017" width="12" style="2" customWidth="1"/>
    <col min="11018" max="11030" width="9.140625" style="2"/>
    <col min="11031" max="11031" width="9.85546875" style="2" bestFit="1" customWidth="1"/>
    <col min="11032" max="11266" width="9.140625" style="2"/>
    <col min="11267" max="11267" width="13.7109375" style="2" customWidth="1"/>
    <col min="11268" max="11269" width="13.42578125" style="2" customWidth="1"/>
    <col min="11270" max="11270" width="11.7109375" style="2" customWidth="1"/>
    <col min="11271" max="11271" width="22" style="2" bestFit="1" customWidth="1"/>
    <col min="11272" max="11273" width="12" style="2" customWidth="1"/>
    <col min="11274" max="11286" width="9.140625" style="2"/>
    <col min="11287" max="11287" width="9.85546875" style="2" bestFit="1" customWidth="1"/>
    <col min="11288" max="11522" width="9.140625" style="2"/>
    <col min="11523" max="11523" width="13.7109375" style="2" customWidth="1"/>
    <col min="11524" max="11525" width="13.42578125" style="2" customWidth="1"/>
    <col min="11526" max="11526" width="11.7109375" style="2" customWidth="1"/>
    <col min="11527" max="11527" width="22" style="2" bestFit="1" customWidth="1"/>
    <col min="11528" max="11529" width="12" style="2" customWidth="1"/>
    <col min="11530" max="11542" width="9.140625" style="2"/>
    <col min="11543" max="11543" width="9.85546875" style="2" bestFit="1" customWidth="1"/>
    <col min="11544" max="11778" width="9.140625" style="2"/>
    <col min="11779" max="11779" width="13.7109375" style="2" customWidth="1"/>
    <col min="11780" max="11781" width="13.42578125" style="2" customWidth="1"/>
    <col min="11782" max="11782" width="11.7109375" style="2" customWidth="1"/>
    <col min="11783" max="11783" width="22" style="2" bestFit="1" customWidth="1"/>
    <col min="11784" max="11785" width="12" style="2" customWidth="1"/>
    <col min="11786" max="11798" width="9.140625" style="2"/>
    <col min="11799" max="11799" width="9.85546875" style="2" bestFit="1" customWidth="1"/>
    <col min="11800" max="12034" width="9.140625" style="2"/>
    <col min="12035" max="12035" width="13.7109375" style="2" customWidth="1"/>
    <col min="12036" max="12037" width="13.42578125" style="2" customWidth="1"/>
    <col min="12038" max="12038" width="11.7109375" style="2" customWidth="1"/>
    <col min="12039" max="12039" width="22" style="2" bestFit="1" customWidth="1"/>
    <col min="12040" max="12041" width="12" style="2" customWidth="1"/>
    <col min="12042" max="12054" width="9.140625" style="2"/>
    <col min="12055" max="12055" width="9.85546875" style="2" bestFit="1" customWidth="1"/>
    <col min="12056" max="12290" width="9.140625" style="2"/>
    <col min="12291" max="12291" width="13.7109375" style="2" customWidth="1"/>
    <col min="12292" max="12293" width="13.42578125" style="2" customWidth="1"/>
    <col min="12294" max="12294" width="11.7109375" style="2" customWidth="1"/>
    <col min="12295" max="12295" width="22" style="2" bestFit="1" customWidth="1"/>
    <col min="12296" max="12297" width="12" style="2" customWidth="1"/>
    <col min="12298" max="12310" width="9.140625" style="2"/>
    <col min="12311" max="12311" width="9.85546875" style="2" bestFit="1" customWidth="1"/>
    <col min="12312" max="12546" width="9.140625" style="2"/>
    <col min="12547" max="12547" width="13.7109375" style="2" customWidth="1"/>
    <col min="12548" max="12549" width="13.42578125" style="2" customWidth="1"/>
    <col min="12550" max="12550" width="11.7109375" style="2" customWidth="1"/>
    <col min="12551" max="12551" width="22" style="2" bestFit="1" customWidth="1"/>
    <col min="12552" max="12553" width="12" style="2" customWidth="1"/>
    <col min="12554" max="12566" width="9.140625" style="2"/>
    <col min="12567" max="12567" width="9.85546875" style="2" bestFit="1" customWidth="1"/>
    <col min="12568" max="12802" width="9.140625" style="2"/>
    <col min="12803" max="12803" width="13.7109375" style="2" customWidth="1"/>
    <col min="12804" max="12805" width="13.42578125" style="2" customWidth="1"/>
    <col min="12806" max="12806" width="11.7109375" style="2" customWidth="1"/>
    <col min="12807" max="12807" width="22" style="2" bestFit="1" customWidth="1"/>
    <col min="12808" max="12809" width="12" style="2" customWidth="1"/>
    <col min="12810" max="12822" width="9.140625" style="2"/>
    <col min="12823" max="12823" width="9.85546875" style="2" bestFit="1" customWidth="1"/>
    <col min="12824" max="13058" width="9.140625" style="2"/>
    <col min="13059" max="13059" width="13.7109375" style="2" customWidth="1"/>
    <col min="13060" max="13061" width="13.42578125" style="2" customWidth="1"/>
    <col min="13062" max="13062" width="11.7109375" style="2" customWidth="1"/>
    <col min="13063" max="13063" width="22" style="2" bestFit="1" customWidth="1"/>
    <col min="13064" max="13065" width="12" style="2" customWidth="1"/>
    <col min="13066" max="13078" width="9.140625" style="2"/>
    <col min="13079" max="13079" width="9.85546875" style="2" bestFit="1" customWidth="1"/>
    <col min="13080" max="13314" width="9.140625" style="2"/>
    <col min="13315" max="13315" width="13.7109375" style="2" customWidth="1"/>
    <col min="13316" max="13317" width="13.42578125" style="2" customWidth="1"/>
    <col min="13318" max="13318" width="11.7109375" style="2" customWidth="1"/>
    <col min="13319" max="13319" width="22" style="2" bestFit="1" customWidth="1"/>
    <col min="13320" max="13321" width="12" style="2" customWidth="1"/>
    <col min="13322" max="13334" width="9.140625" style="2"/>
    <col min="13335" max="13335" width="9.85546875" style="2" bestFit="1" customWidth="1"/>
    <col min="13336" max="13570" width="9.140625" style="2"/>
    <col min="13571" max="13571" width="13.7109375" style="2" customWidth="1"/>
    <col min="13572" max="13573" width="13.42578125" style="2" customWidth="1"/>
    <col min="13574" max="13574" width="11.7109375" style="2" customWidth="1"/>
    <col min="13575" max="13575" width="22" style="2" bestFit="1" customWidth="1"/>
    <col min="13576" max="13577" width="12" style="2" customWidth="1"/>
    <col min="13578" max="13590" width="9.140625" style="2"/>
    <col min="13591" max="13591" width="9.85546875" style="2" bestFit="1" customWidth="1"/>
    <col min="13592" max="13826" width="9.140625" style="2"/>
    <col min="13827" max="13827" width="13.7109375" style="2" customWidth="1"/>
    <col min="13828" max="13829" width="13.42578125" style="2" customWidth="1"/>
    <col min="13830" max="13830" width="11.7109375" style="2" customWidth="1"/>
    <col min="13831" max="13831" width="22" style="2" bestFit="1" customWidth="1"/>
    <col min="13832" max="13833" width="12" style="2" customWidth="1"/>
    <col min="13834" max="13846" width="9.140625" style="2"/>
    <col min="13847" max="13847" width="9.85546875" style="2" bestFit="1" customWidth="1"/>
    <col min="13848" max="14082" width="9.140625" style="2"/>
    <col min="14083" max="14083" width="13.7109375" style="2" customWidth="1"/>
    <col min="14084" max="14085" width="13.42578125" style="2" customWidth="1"/>
    <col min="14086" max="14086" width="11.7109375" style="2" customWidth="1"/>
    <col min="14087" max="14087" width="22" style="2" bestFit="1" customWidth="1"/>
    <col min="14088" max="14089" width="12" style="2" customWidth="1"/>
    <col min="14090" max="14102" width="9.140625" style="2"/>
    <col min="14103" max="14103" width="9.85546875" style="2" bestFit="1" customWidth="1"/>
    <col min="14104" max="14338" width="9.140625" style="2"/>
    <col min="14339" max="14339" width="13.7109375" style="2" customWidth="1"/>
    <col min="14340" max="14341" width="13.42578125" style="2" customWidth="1"/>
    <col min="14342" max="14342" width="11.7109375" style="2" customWidth="1"/>
    <col min="14343" max="14343" width="22" style="2" bestFit="1" customWidth="1"/>
    <col min="14344" max="14345" width="12" style="2" customWidth="1"/>
    <col min="14346" max="14358" width="9.140625" style="2"/>
    <col min="14359" max="14359" width="9.85546875" style="2" bestFit="1" customWidth="1"/>
    <col min="14360" max="14594" width="9.140625" style="2"/>
    <col min="14595" max="14595" width="13.7109375" style="2" customWidth="1"/>
    <col min="14596" max="14597" width="13.42578125" style="2" customWidth="1"/>
    <col min="14598" max="14598" width="11.7109375" style="2" customWidth="1"/>
    <col min="14599" max="14599" width="22" style="2" bestFit="1" customWidth="1"/>
    <col min="14600" max="14601" width="12" style="2" customWidth="1"/>
    <col min="14602" max="14614" width="9.140625" style="2"/>
    <col min="14615" max="14615" width="9.85546875" style="2" bestFit="1" customWidth="1"/>
    <col min="14616" max="14850" width="9.140625" style="2"/>
    <col min="14851" max="14851" width="13.7109375" style="2" customWidth="1"/>
    <col min="14852" max="14853" width="13.42578125" style="2" customWidth="1"/>
    <col min="14854" max="14854" width="11.7109375" style="2" customWidth="1"/>
    <col min="14855" max="14855" width="22" style="2" bestFit="1" customWidth="1"/>
    <col min="14856" max="14857" width="12" style="2" customWidth="1"/>
    <col min="14858" max="14870" width="9.140625" style="2"/>
    <col min="14871" max="14871" width="9.85546875" style="2" bestFit="1" customWidth="1"/>
    <col min="14872" max="15106" width="9.140625" style="2"/>
    <col min="15107" max="15107" width="13.7109375" style="2" customWidth="1"/>
    <col min="15108" max="15109" width="13.42578125" style="2" customWidth="1"/>
    <col min="15110" max="15110" width="11.7109375" style="2" customWidth="1"/>
    <col min="15111" max="15111" width="22" style="2" bestFit="1" customWidth="1"/>
    <col min="15112" max="15113" width="12" style="2" customWidth="1"/>
    <col min="15114" max="15126" width="9.140625" style="2"/>
    <col min="15127" max="15127" width="9.85546875" style="2" bestFit="1" customWidth="1"/>
    <col min="15128" max="15362" width="9.140625" style="2"/>
    <col min="15363" max="15363" width="13.7109375" style="2" customWidth="1"/>
    <col min="15364" max="15365" width="13.42578125" style="2" customWidth="1"/>
    <col min="15366" max="15366" width="11.7109375" style="2" customWidth="1"/>
    <col min="15367" max="15367" width="22" style="2" bestFit="1" customWidth="1"/>
    <col min="15368" max="15369" width="12" style="2" customWidth="1"/>
    <col min="15370" max="15382" width="9.140625" style="2"/>
    <col min="15383" max="15383" width="9.85546875" style="2" bestFit="1" customWidth="1"/>
    <col min="15384" max="15618" width="9.140625" style="2"/>
    <col min="15619" max="15619" width="13.7109375" style="2" customWidth="1"/>
    <col min="15620" max="15621" width="13.42578125" style="2" customWidth="1"/>
    <col min="15622" max="15622" width="11.7109375" style="2" customWidth="1"/>
    <col min="15623" max="15623" width="22" style="2" bestFit="1" customWidth="1"/>
    <col min="15624" max="15625" width="12" style="2" customWidth="1"/>
    <col min="15626" max="15638" width="9.140625" style="2"/>
    <col min="15639" max="15639" width="9.85546875" style="2" bestFit="1" customWidth="1"/>
    <col min="15640" max="15874" width="9.140625" style="2"/>
    <col min="15875" max="15875" width="13.7109375" style="2" customWidth="1"/>
    <col min="15876" max="15877" width="13.42578125" style="2" customWidth="1"/>
    <col min="15878" max="15878" width="11.7109375" style="2" customWidth="1"/>
    <col min="15879" max="15879" width="22" style="2" bestFit="1" customWidth="1"/>
    <col min="15880" max="15881" width="12" style="2" customWidth="1"/>
    <col min="15882" max="15894" width="9.140625" style="2"/>
    <col min="15895" max="15895" width="9.85546875" style="2" bestFit="1" customWidth="1"/>
    <col min="15896" max="16130" width="9.140625" style="2"/>
    <col min="16131" max="16131" width="13.7109375" style="2" customWidth="1"/>
    <col min="16132" max="16133" width="13.42578125" style="2" customWidth="1"/>
    <col min="16134" max="16134" width="11.7109375" style="2" customWidth="1"/>
    <col min="16135" max="16135" width="22" style="2" bestFit="1" customWidth="1"/>
    <col min="16136" max="16137" width="12" style="2" customWidth="1"/>
    <col min="16138" max="16150" width="9.140625" style="2"/>
    <col min="16151" max="16151" width="9.85546875" style="2" bestFit="1" customWidth="1"/>
    <col min="16152" max="16384" width="9.140625" style="2"/>
  </cols>
  <sheetData>
    <row r="4" spans="1:37" ht="15" customHeight="1"/>
    <row r="6" spans="1:37" ht="15" customHeight="1">
      <c r="B6" s="47"/>
      <c r="C6" s="48"/>
      <c r="G6" s="2" t="s">
        <v>7</v>
      </c>
      <c r="H6" s="3">
        <v>5.4900000000000001E-4</v>
      </c>
      <c r="J6" s="24"/>
      <c r="K6" s="24"/>
      <c r="L6" s="24"/>
      <c r="M6" s="24"/>
      <c r="N6" s="24"/>
    </row>
    <row r="7" spans="1:37" ht="15" customHeight="1">
      <c r="B7" s="4" t="s">
        <v>8</v>
      </c>
      <c r="C7" s="19" t="s">
        <v>37</v>
      </c>
      <c r="D7" s="26" t="s">
        <v>35</v>
      </c>
      <c r="E7" s="6" t="s">
        <v>8</v>
      </c>
      <c r="F7" s="6" t="s">
        <v>57</v>
      </c>
      <c r="G7" s="7" t="s">
        <v>9</v>
      </c>
      <c r="H7" s="5" t="s">
        <v>30</v>
      </c>
      <c r="I7" s="5" t="s">
        <v>32</v>
      </c>
      <c r="J7" s="5" t="s">
        <v>0</v>
      </c>
      <c r="K7" s="5" t="s">
        <v>1</v>
      </c>
      <c r="L7" s="5" t="s">
        <v>10</v>
      </c>
      <c r="M7" s="5" t="s">
        <v>4</v>
      </c>
      <c r="N7" s="5" t="s">
        <v>2</v>
      </c>
      <c r="O7" s="5" t="s">
        <v>11</v>
      </c>
      <c r="P7" s="5" t="s">
        <v>5</v>
      </c>
      <c r="Q7" s="5" t="s">
        <v>12</v>
      </c>
      <c r="R7" s="5" t="s">
        <v>3</v>
      </c>
      <c r="S7" s="5" t="s">
        <v>13</v>
      </c>
      <c r="T7" s="5" t="s">
        <v>14</v>
      </c>
      <c r="U7" s="5" t="s">
        <v>15</v>
      </c>
      <c r="V7" s="5" t="s">
        <v>16</v>
      </c>
      <c r="W7" s="5" t="s">
        <v>17</v>
      </c>
      <c r="X7" s="5" t="s">
        <v>18</v>
      </c>
      <c r="Y7" s="5" t="s">
        <v>27</v>
      </c>
    </row>
    <row r="8" spans="1:37" ht="15" customHeight="1">
      <c r="B8" s="4" t="s">
        <v>26</v>
      </c>
      <c r="C8" s="20"/>
      <c r="D8" s="27" t="s">
        <v>36</v>
      </c>
      <c r="E8" s="8" t="s">
        <v>20</v>
      </c>
      <c r="F8" s="8"/>
      <c r="H8" s="9"/>
      <c r="I8" s="9"/>
      <c r="J8" s="10">
        <v>12</v>
      </c>
      <c r="K8" s="10">
        <v>1.0078250321</v>
      </c>
      <c r="L8" s="10">
        <v>2.0141017780000001</v>
      </c>
      <c r="M8" s="10">
        <v>14.0030740052</v>
      </c>
      <c r="N8" s="10">
        <v>15.9949146221</v>
      </c>
      <c r="O8" s="10">
        <v>30.973761509999999</v>
      </c>
      <c r="P8" s="10">
        <v>31.972070689999999</v>
      </c>
      <c r="Q8" s="10">
        <v>34.96885271</v>
      </c>
      <c r="R8" s="10">
        <v>18.998403199999998</v>
      </c>
      <c r="S8" s="10">
        <v>78.918337600000001</v>
      </c>
      <c r="T8" s="10">
        <v>27.976926532699999</v>
      </c>
      <c r="U8" s="10">
        <v>22.989768999999999</v>
      </c>
      <c r="V8" s="10">
        <v>39.098300000000002</v>
      </c>
      <c r="W8" s="10">
        <v>183.950953</v>
      </c>
      <c r="X8" s="10">
        <v>119.902199</v>
      </c>
      <c r="Y8" s="16">
        <v>126.904477</v>
      </c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ht="15" customHeight="1">
      <c r="A9" s="2" t="s">
        <v>56</v>
      </c>
      <c r="B9" s="14">
        <f>(C9-E9)/E9*10^6</f>
        <v>-0.33503902305434724</v>
      </c>
      <c r="C9" s="12">
        <f>D10-D9</f>
        <v>44.026200000000017</v>
      </c>
      <c r="D9" s="28">
        <v>344.22449999999998</v>
      </c>
      <c r="E9" s="12">
        <f>J9*J$8+K9*K$8+L9*L$8+N9*N$8+M9*M$8+P9*P$8+O9*O$8+Q9*Q$8+R9*R$8+S9*S$8+T9*T$8+W9*$W$8+X9*$X$8+U9*$U$8+V9*$V$8+Y9*$Y$8</f>
        <v>44.026214750499996</v>
      </c>
      <c r="F9" s="12"/>
      <c r="G9" s="2" t="s">
        <v>28</v>
      </c>
      <c r="I9"/>
      <c r="J9" s="9">
        <v>2</v>
      </c>
      <c r="K9" s="9">
        <v>4</v>
      </c>
      <c r="L9" s="9"/>
      <c r="M9" s="9"/>
      <c r="N9" s="9">
        <v>1</v>
      </c>
    </row>
    <row r="10" spans="1:37" ht="15" customHeight="1">
      <c r="A10" s="2" t="s">
        <v>56</v>
      </c>
      <c r="B10" s="14">
        <f>(C10-E10)/E10*10^6</f>
        <v>-20.777405124746842</v>
      </c>
      <c r="C10" s="12">
        <f t="shared" ref="C10:C17" si="0">D11-D10</f>
        <v>44.025300000000016</v>
      </c>
      <c r="D10" s="28">
        <v>388.25069999999999</v>
      </c>
      <c r="E10" s="12">
        <f t="shared" ref="E10:E15" si="1">J10*J$8+K10*K$8+L10*L$8+N10*N$8+M10*M$8+P10*P$8+O10*O$8+Q10*Q$8+R10*R$8+S10*S$8+T10*T$8+W10*$W$8+X10*$X$8+U10*$U$8+V10*$V$8+Y10*$Y$8</f>
        <v>44.026214750499996</v>
      </c>
      <c r="F10" s="12"/>
      <c r="G10" s="2" t="s">
        <v>28</v>
      </c>
      <c r="I10"/>
      <c r="J10" s="9">
        <v>2</v>
      </c>
      <c r="K10" s="9">
        <v>4</v>
      </c>
      <c r="L10" s="9"/>
      <c r="M10" s="9"/>
      <c r="N10" s="9">
        <v>1</v>
      </c>
    </row>
    <row r="11" spans="1:37" ht="15" customHeight="1">
      <c r="A11" s="2" t="s">
        <v>56</v>
      </c>
      <c r="B11" s="14">
        <f>(C11-E11)/E11*10^6</f>
        <v>-13.963283091279719</v>
      </c>
      <c r="C11" s="12">
        <f t="shared" si="0"/>
        <v>44.025599999999997</v>
      </c>
      <c r="D11" s="28">
        <v>432.27600000000001</v>
      </c>
      <c r="E11" s="12">
        <f t="shared" si="1"/>
        <v>44.026214750499996</v>
      </c>
      <c r="F11" s="12"/>
      <c r="G11" s="2" t="s">
        <v>28</v>
      </c>
      <c r="I11"/>
      <c r="J11" s="9">
        <v>2</v>
      </c>
      <c r="K11" s="9">
        <v>4</v>
      </c>
      <c r="L11" s="9"/>
      <c r="M11" s="9"/>
      <c r="N11" s="9">
        <v>1</v>
      </c>
    </row>
    <row r="12" spans="1:37" ht="15" customHeight="1">
      <c r="A12" s="2" t="s">
        <v>56</v>
      </c>
      <c r="B12" s="14">
        <f>(C12-E12)/E12*10^6</f>
        <v>-7.1491610578125968</v>
      </c>
      <c r="C12" s="12">
        <f t="shared" si="0"/>
        <v>44.025899999999979</v>
      </c>
      <c r="D12" s="28">
        <v>476.30160000000001</v>
      </c>
      <c r="E12" s="12">
        <f t="shared" si="1"/>
        <v>44.026214750499996</v>
      </c>
      <c r="F12" s="12"/>
      <c r="G12" s="2" t="s">
        <v>28</v>
      </c>
      <c r="J12" s="9">
        <v>2</v>
      </c>
      <c r="K12" s="9">
        <v>4</v>
      </c>
      <c r="L12" s="9"/>
      <c r="M12" s="9"/>
      <c r="N12" s="9">
        <v>1</v>
      </c>
    </row>
    <row r="13" spans="1:37" ht="15" customHeight="1">
      <c r="A13" s="2" t="s">
        <v>56</v>
      </c>
      <c r="B13" s="14"/>
      <c r="C13" s="12"/>
      <c r="D13" s="28">
        <v>520.32749999999999</v>
      </c>
      <c r="E13" s="12">
        <f t="shared" si="1"/>
        <v>44.026214750499996</v>
      </c>
      <c r="F13" s="12"/>
      <c r="G13" s="2" t="s">
        <v>28</v>
      </c>
      <c r="J13" s="9">
        <v>2</v>
      </c>
      <c r="K13" s="9">
        <v>4</v>
      </c>
      <c r="L13" s="9"/>
      <c r="M13" s="9"/>
      <c r="N13" s="9">
        <v>1</v>
      </c>
    </row>
    <row r="14" spans="1:37" ht="15" customHeight="1">
      <c r="B14" s="14"/>
      <c r="C14" s="12"/>
      <c r="D14" s="28"/>
      <c r="E14" s="12"/>
      <c r="F14" s="12"/>
      <c r="J14" s="9"/>
      <c r="K14" s="9"/>
      <c r="L14" s="9"/>
      <c r="M14" s="9"/>
      <c r="N14" s="9"/>
    </row>
    <row r="15" spans="1:37" ht="15" customHeight="1">
      <c r="B15" s="14">
        <f>(C15-F15)/E15*10^6</f>
        <v>-2.4388935222525059</v>
      </c>
      <c r="C15" s="12">
        <f t="shared" si="0"/>
        <v>22.013000000000034</v>
      </c>
      <c r="D15" s="28">
        <v>687.42809999999997</v>
      </c>
      <c r="E15" s="12">
        <f t="shared" si="1"/>
        <v>44.026214750499996</v>
      </c>
      <c r="F15" s="12">
        <f>E15/2</f>
        <v>22.013107375249998</v>
      </c>
      <c r="J15" s="9">
        <v>2</v>
      </c>
      <c r="K15" s="9">
        <v>4</v>
      </c>
      <c r="L15" s="9"/>
      <c r="M15" s="9"/>
      <c r="N15" s="9">
        <v>1</v>
      </c>
    </row>
    <row r="16" spans="1:37" ht="15" customHeight="1">
      <c r="B16" s="14">
        <f t="shared" ref="B16:B17" si="2">(C16-F16)/E16*10^6</f>
        <v>2.1038544991981585</v>
      </c>
      <c r="C16" s="12">
        <f t="shared" si="0"/>
        <v>22.013199999999983</v>
      </c>
      <c r="D16" s="28">
        <v>709.44110000000001</v>
      </c>
      <c r="E16" s="12">
        <f t="shared" ref="E16:E29" si="3">J16*J$8+K16*K$8+L16*L$8+N16*N$8+M16*M$8+P16*P$8+O16*O$8+Q16*Q$8+R16*R$8+S16*S$8+T16*T$8+W16*$W$8+X16*$X$8+U16*$U$8+V16*$V$8+Y16*$Y$8</f>
        <v>44.026214750499996</v>
      </c>
      <c r="F16" s="12">
        <f t="shared" ref="F16:F17" si="4">E16/2</f>
        <v>22.013107375249998</v>
      </c>
      <c r="J16" s="9">
        <v>2</v>
      </c>
      <c r="K16" s="9">
        <v>4</v>
      </c>
      <c r="L16" s="9"/>
      <c r="M16" s="9"/>
      <c r="N16" s="9">
        <v>1</v>
      </c>
    </row>
    <row r="17" spans="2:14" ht="15" customHeight="1">
      <c r="B17" s="14">
        <f t="shared" si="2"/>
        <v>-279.54652290046386</v>
      </c>
      <c r="C17" s="12">
        <f t="shared" si="0"/>
        <v>22.000800000000027</v>
      </c>
      <c r="D17" s="28">
        <v>731.45429999999999</v>
      </c>
      <c r="E17" s="12">
        <f t="shared" si="3"/>
        <v>44.026214750499996</v>
      </c>
      <c r="F17" s="12">
        <f t="shared" si="4"/>
        <v>22.013107375249998</v>
      </c>
      <c r="J17" s="9">
        <v>2</v>
      </c>
      <c r="K17" s="9">
        <v>4</v>
      </c>
      <c r="L17" s="9"/>
      <c r="M17" s="9"/>
      <c r="N17" s="9">
        <v>1</v>
      </c>
    </row>
    <row r="18" spans="2:14" ht="15" customHeight="1">
      <c r="B18" s="11"/>
      <c r="C18" s="12"/>
      <c r="D18" s="28">
        <v>753.45510000000002</v>
      </c>
      <c r="E18" s="12">
        <f t="shared" si="3"/>
        <v>0</v>
      </c>
      <c r="F18" s="12"/>
      <c r="J18" s="9"/>
      <c r="K18" s="9"/>
      <c r="L18" s="9"/>
      <c r="M18" s="9"/>
      <c r="N18" s="9"/>
    </row>
    <row r="19" spans="2:14" ht="15" customHeight="1">
      <c r="B19" s="11"/>
      <c r="E19" s="12">
        <f t="shared" si="3"/>
        <v>0</v>
      </c>
      <c r="F19" s="2"/>
      <c r="J19" s="9"/>
      <c r="K19" s="9"/>
      <c r="L19" s="9"/>
      <c r="M19" s="9"/>
      <c r="N19" s="9"/>
    </row>
    <row r="20" spans="2:14" ht="15" customHeight="1">
      <c r="B20" s="14"/>
      <c r="E20" s="12">
        <f t="shared" si="3"/>
        <v>0</v>
      </c>
      <c r="F20" s="2"/>
    </row>
    <row r="21" spans="2:14" ht="15" customHeight="1">
      <c r="B21" s="14">
        <f>(C21-E21)/E21*10^6</f>
        <v>15.18266501094995</v>
      </c>
      <c r="C21" s="12">
        <f t="shared" ref="C21:C32" si="5">D22-D21</f>
        <v>156.11739999999998</v>
      </c>
      <c r="D21" s="28">
        <v>650.35739999999998</v>
      </c>
      <c r="E21" s="12">
        <f t="shared" si="3"/>
        <v>156.11502975779999</v>
      </c>
      <c r="F21" s="12"/>
      <c r="J21" s="2">
        <v>9</v>
      </c>
      <c r="K21" s="2">
        <v>16</v>
      </c>
      <c r="N21" s="2">
        <v>2</v>
      </c>
    </row>
    <row r="22" spans="2:14" ht="15" customHeight="1">
      <c r="B22" s="14">
        <f>(C22-E22)/E22*10^6</f>
        <v>-2.1122745222872603</v>
      </c>
      <c r="C22" s="12">
        <f>D23-D22</f>
        <v>156.11470000000008</v>
      </c>
      <c r="D22" s="25">
        <v>806.47479999999996</v>
      </c>
      <c r="E22" s="12">
        <f>E21</f>
        <v>156.11502975779999</v>
      </c>
      <c r="F22" s="12"/>
    </row>
    <row r="23" spans="2:14" ht="15" customHeight="1">
      <c r="B23" s="14">
        <f t="shared" ref="B23:B24" si="6">(C23-E23)/E23*10^6</f>
        <v>-64.245946181671926</v>
      </c>
      <c r="C23" s="15">
        <f>D24-D23</f>
        <v>156.10500000000002</v>
      </c>
      <c r="D23" s="29">
        <v>962.58950000000004</v>
      </c>
      <c r="E23" s="12">
        <f t="shared" ref="E23:E24" si="7">E22</f>
        <v>156.11502975779999</v>
      </c>
      <c r="F23" s="12"/>
    </row>
    <row r="24" spans="2:14" ht="15" customHeight="1">
      <c r="B24" s="14"/>
      <c r="C24" s="12"/>
      <c r="D24" s="30">
        <v>1118.6945000000001</v>
      </c>
      <c r="E24" s="12">
        <f t="shared" si="7"/>
        <v>156.11502975779999</v>
      </c>
      <c r="F24" s="12"/>
    </row>
    <row r="25" spans="2:14" ht="15" customHeight="1">
      <c r="C25" s="12"/>
      <c r="D25" s="30"/>
      <c r="E25" s="12"/>
      <c r="F25" s="12"/>
    </row>
    <row r="26" spans="2:14" ht="15" customHeight="1">
      <c r="C26" s="12"/>
      <c r="D26" s="30"/>
      <c r="E26" s="12"/>
      <c r="F26" s="12"/>
    </row>
    <row r="27" spans="2:14" ht="15" customHeight="1">
      <c r="C27" s="12"/>
      <c r="D27" s="30"/>
      <c r="E27" s="12"/>
      <c r="F27" s="12"/>
    </row>
    <row r="28" spans="2:14" ht="15" customHeight="1">
      <c r="C28" s="12"/>
      <c r="D28" s="30"/>
      <c r="E28" s="12"/>
      <c r="F28" s="12"/>
    </row>
    <row r="29" spans="2:14" ht="15" customHeight="1">
      <c r="B29" s="14">
        <f>(C29-E29)/E29*10^6</f>
        <v>37.328767231429524</v>
      </c>
      <c r="C29" s="12">
        <f t="shared" si="5"/>
        <v>244.10379999999998</v>
      </c>
      <c r="D29" s="30">
        <v>650.35739999999998</v>
      </c>
      <c r="E29" s="12">
        <f t="shared" si="3"/>
        <v>244.09468824620001</v>
      </c>
      <c r="F29" s="12"/>
      <c r="J29" s="2">
        <v>11</v>
      </c>
      <c r="K29" s="2">
        <v>16</v>
      </c>
      <c r="N29" s="2">
        <v>6</v>
      </c>
    </row>
    <row r="30" spans="2:14" ht="15" customHeight="1">
      <c r="B30" s="14">
        <f>(C30-E30)/E30*10^6</f>
        <v>80.754538091558018</v>
      </c>
      <c r="C30" s="12">
        <f t="shared" si="5"/>
        <v>244.11439999999993</v>
      </c>
      <c r="D30" s="25">
        <v>894.46119999999996</v>
      </c>
      <c r="E30" s="12">
        <f>E29</f>
        <v>244.09468824620001</v>
      </c>
    </row>
    <row r="31" spans="2:14" ht="15" customHeight="1">
      <c r="B31" s="14"/>
      <c r="C31" s="12"/>
      <c r="D31" s="25">
        <v>1138.5755999999999</v>
      </c>
    </row>
    <row r="32" spans="2:14" ht="15" customHeight="1">
      <c r="B32" s="14">
        <f t="shared" ref="B31:B32" si="8">(C32-E32)/E32*10^6</f>
        <v>35.280381813538483</v>
      </c>
      <c r="C32" s="12">
        <f t="shared" si="5"/>
        <v>244.10329999999999</v>
      </c>
      <c r="D32" s="25">
        <f>D22</f>
        <v>806.47479999999996</v>
      </c>
      <c r="E32" s="49">
        <f>E30</f>
        <v>244.09468824620001</v>
      </c>
    </row>
    <row r="33" spans="4:4" ht="15" customHeight="1">
      <c r="D33" s="25">
        <v>1050.5780999999999</v>
      </c>
    </row>
  </sheetData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6"/>
  <sheetViews>
    <sheetView workbookViewId="0">
      <selection activeCell="C12" sqref="C12"/>
    </sheetView>
  </sheetViews>
  <sheetFormatPr defaultRowHeight="15"/>
  <sheetData>
    <row r="2" spans="2:13">
      <c r="G2" t="s">
        <v>61</v>
      </c>
    </row>
    <row r="3" spans="2:13">
      <c r="B3" t="s">
        <v>58</v>
      </c>
      <c r="D3" t="s">
        <v>59</v>
      </c>
      <c r="G3" t="s">
        <v>60</v>
      </c>
    </row>
    <row r="4" spans="2:13">
      <c r="B4">
        <v>1</v>
      </c>
      <c r="C4">
        <f>'Repeating unit'!$E$21</f>
        <v>156.11502975779999</v>
      </c>
      <c r="D4">
        <v>1</v>
      </c>
      <c r="E4">
        <f>'Repeating unit'!$E$29</f>
        <v>244.09468824620001</v>
      </c>
      <c r="G4">
        <v>94.032650000000004</v>
      </c>
      <c r="H4">
        <f>B4*C4+D4*E4+G4</f>
        <v>494.24236800400001</v>
      </c>
      <c r="K4">
        <f>'Repeating unit'!D21</f>
        <v>650.35739999999998</v>
      </c>
    </row>
    <row r="5" spans="2:13">
      <c r="B5">
        <v>2</v>
      </c>
      <c r="C5">
        <f>'Repeating unit'!$E$21</f>
        <v>156.11502975779999</v>
      </c>
      <c r="D5">
        <v>1</v>
      </c>
      <c r="E5">
        <f>'Repeating unit'!$E$29</f>
        <v>244.09468824620001</v>
      </c>
      <c r="G5">
        <v>94.032650000000004</v>
      </c>
      <c r="H5">
        <f>B5*C5+D5*E5+G5</f>
        <v>650.35739776179992</v>
      </c>
      <c r="K5">
        <f>'Repeating unit'!D22</f>
        <v>806.47479999999996</v>
      </c>
      <c r="M5">
        <f>K4-H5</f>
        <v>2.238200067949947E-6</v>
      </c>
    </row>
    <row r="6" spans="2:13">
      <c r="K6">
        <f>'Repeating unit'!D23</f>
        <v>962.58950000000004</v>
      </c>
    </row>
    <row r="7" spans="2:13">
      <c r="K7">
        <f>'Repeating unit'!D24</f>
        <v>1118.6945000000001</v>
      </c>
    </row>
    <row r="8" spans="2:13">
      <c r="K8">
        <f>'Repeating unit'!D25</f>
        <v>0</v>
      </c>
    </row>
    <row r="9" spans="2:13">
      <c r="K9">
        <f>'Repeating unit'!D26</f>
        <v>0</v>
      </c>
    </row>
    <row r="10" spans="2:13">
      <c r="C10">
        <f>C4+G4</f>
        <v>250.14767975780001</v>
      </c>
      <c r="K10">
        <f>'Repeating unit'!D27</f>
        <v>0</v>
      </c>
    </row>
    <row r="11" spans="2:13">
      <c r="C11">
        <f>E4+G4</f>
        <v>338.1273382462</v>
      </c>
      <c r="K11">
        <f>'Repeating unit'!D28</f>
        <v>0</v>
      </c>
    </row>
    <row r="12" spans="2:13">
      <c r="K12">
        <f>'Repeating unit'!D29</f>
        <v>650.35739999999998</v>
      </c>
    </row>
    <row r="13" spans="2:13">
      <c r="K13">
        <f>'Repeating unit'!D30</f>
        <v>894.46119999999996</v>
      </c>
    </row>
    <row r="14" spans="2:13">
      <c r="K14">
        <f>'Repeating unit'!D31</f>
        <v>1138.5755999999999</v>
      </c>
    </row>
    <row r="15" spans="2:13">
      <c r="K15">
        <f>'Repeating unit'!D32</f>
        <v>806.47479999999996</v>
      </c>
    </row>
    <row r="16" spans="2:13">
      <c r="K16">
        <f>'Repeating unit'!D33</f>
        <v>1050.5780999999999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46"/>
  <sheetViews>
    <sheetView workbookViewId="0">
      <selection activeCell="J18" sqref="J18"/>
    </sheetView>
  </sheetViews>
  <sheetFormatPr defaultRowHeight="12.75" customHeight="1"/>
  <cols>
    <col min="1" max="2" width="11.5703125" style="37" customWidth="1"/>
    <col min="3" max="3" width="8.42578125" style="37" customWidth="1"/>
    <col min="4" max="256" width="10.28515625" style="37" customWidth="1"/>
    <col min="257" max="16384" width="9.140625" style="37"/>
  </cols>
  <sheetData>
    <row r="1" spans="1:17" s="46" customFormat="1" ht="17.25" customHeight="1">
      <c r="A1" s="46" t="s">
        <v>55</v>
      </c>
      <c r="E1" s="45" t="s">
        <v>52</v>
      </c>
    </row>
    <row r="2" spans="1:17" ht="12.75" customHeight="1">
      <c r="A2" s="42" t="s">
        <v>50</v>
      </c>
      <c r="B2" s="43"/>
      <c r="C2" s="43"/>
    </row>
    <row r="3" spans="1:17" ht="12.75" customHeight="1">
      <c r="A3" s="43" t="s">
        <v>51</v>
      </c>
      <c r="B3" s="43"/>
      <c r="C3" s="43"/>
    </row>
    <row r="4" spans="1:17" ht="12.75" customHeight="1">
      <c r="A4" s="43"/>
      <c r="B4" s="43"/>
      <c r="C4" s="43"/>
    </row>
    <row r="5" spans="1:17" ht="18.75">
      <c r="A5" s="37" t="s">
        <v>8</v>
      </c>
      <c r="B5" s="37" t="s">
        <v>39</v>
      </c>
      <c r="C5" s="37" t="s">
        <v>40</v>
      </c>
      <c r="D5" s="37" t="s">
        <v>41</v>
      </c>
      <c r="E5" s="37" t="s">
        <v>42</v>
      </c>
      <c r="J5" s="38"/>
      <c r="K5" s="38"/>
      <c r="L5" s="39" t="s">
        <v>43</v>
      </c>
    </row>
    <row r="6" spans="1:17" ht="15" customHeight="1">
      <c r="A6" s="43" t="s">
        <v>53</v>
      </c>
      <c r="B6" s="43"/>
      <c r="C6" s="37" t="e">
        <f>B6*A6</f>
        <v>#VALUE!</v>
      </c>
      <c r="D6" s="37" t="e">
        <f>B6*A6^2</f>
        <v>#VALUE!</v>
      </c>
      <c r="E6" s="37" t="e">
        <f>B6*A6^3</f>
        <v>#VALUE!</v>
      </c>
      <c r="G6" s="40" t="s">
        <v>44</v>
      </c>
      <c r="H6" s="41" t="e">
        <f>SUM(C6:C100001)/SUM(B6:B100001)</f>
        <v>#VALUE!</v>
      </c>
      <c r="L6" s="38" t="s">
        <v>44</v>
      </c>
      <c r="M6" s="44"/>
      <c r="N6" s="37" t="s">
        <v>45</v>
      </c>
    </row>
    <row r="7" spans="1:17" ht="15" customHeight="1">
      <c r="A7" s="43" t="s">
        <v>54</v>
      </c>
      <c r="B7" s="43"/>
      <c r="G7" s="40" t="s">
        <v>46</v>
      </c>
      <c r="H7" s="41" t="e">
        <f>SUM(D6:D100001)/SUM(C6:C100001)</f>
        <v>#VALUE!</v>
      </c>
    </row>
    <row r="8" spans="1:17" ht="15" customHeight="1">
      <c r="A8" s="43"/>
      <c r="B8" s="43"/>
      <c r="G8" s="40" t="s">
        <v>47</v>
      </c>
      <c r="H8" s="41" t="e">
        <f>SUM(E6:E100001)/SUM(D6:D100001)</f>
        <v>#VALUE!</v>
      </c>
    </row>
    <row r="9" spans="1:17" ht="15" customHeight="1">
      <c r="A9" s="43"/>
      <c r="B9" s="43"/>
    </row>
    <row r="10" spans="1:17" ht="15" customHeight="1"/>
    <row r="11" spans="1:17" ht="15" customHeight="1">
      <c r="G11" s="37" t="s">
        <v>49</v>
      </c>
    </row>
    <row r="12" spans="1:17" ht="15" customHeight="1">
      <c r="Q12"/>
    </row>
    <row r="13" spans="1:17" ht="15" customHeight="1"/>
    <row r="14" spans="1:17" ht="15" customHeight="1"/>
    <row r="15" spans="1:17" ht="15" customHeight="1"/>
    <row r="16" spans="1:17" ht="15" customHeight="1"/>
    <row r="17" spans="7:7" ht="15" customHeight="1"/>
    <row r="18" spans="7:7" ht="15" customHeight="1"/>
    <row r="19" spans="7:7" ht="15" customHeight="1"/>
    <row r="20" spans="7:7" ht="15" customHeight="1"/>
    <row r="21" spans="7:7" ht="15" customHeight="1"/>
    <row r="22" spans="7:7" ht="15" customHeight="1"/>
    <row r="23" spans="7:7" ht="15" customHeight="1"/>
    <row r="24" spans="7:7" ht="15" customHeight="1"/>
    <row r="25" spans="7:7" ht="15" customHeight="1"/>
    <row r="26" spans="7:7" ht="15" customHeight="1">
      <c r="G26" s="37" t="s">
        <v>48</v>
      </c>
    </row>
    <row r="27" spans="7:7" ht="15" customHeight="1"/>
    <row r="28" spans="7:7" ht="15" customHeight="1"/>
    <row r="29" spans="7:7" ht="15" customHeight="1"/>
    <row r="30" spans="7:7" ht="15" customHeight="1"/>
    <row r="31" spans="7:7" ht="15" customHeight="1"/>
    <row r="32" spans="7: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</sheetData>
  <pageMargins left="0.75" right="0.75" top="1" bottom="1" header="0.5" footer="0.5"/>
  <pageSetup paperSize="0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zoomScale="91" zoomScaleNormal="91" workbookViewId="0">
      <pane ySplit="3" topLeftCell="A4" activePane="bottomLeft" state="frozen"/>
      <selection pane="bottomLeft" activeCell="D5" sqref="D5"/>
    </sheetView>
  </sheetViews>
  <sheetFormatPr defaultRowHeight="15" customHeight="1"/>
  <cols>
    <col min="1" max="1" width="9.140625" style="2"/>
    <col min="2" max="2" width="13.7109375" style="1" customWidth="1"/>
    <col min="3" max="3" width="13.42578125" style="2" customWidth="1"/>
    <col min="4" max="4" width="13.42578125" style="18" customWidth="1"/>
    <col min="5" max="5" width="13.42578125" style="2" customWidth="1"/>
    <col min="6" max="6" width="11.7109375" style="3" customWidth="1"/>
    <col min="7" max="7" width="22" style="2" bestFit="1" customWidth="1"/>
    <col min="8" max="8" width="20.140625" style="2" bestFit="1" customWidth="1"/>
    <col min="9" max="9" width="15.28515625" style="2" customWidth="1"/>
    <col min="10" max="10" width="4.28515625" style="2" bestFit="1" customWidth="1"/>
    <col min="11" max="23" width="9.140625" style="2"/>
    <col min="24" max="24" width="9.85546875" style="2" bestFit="1" customWidth="1"/>
    <col min="25" max="259" width="9.140625" style="2"/>
    <col min="260" max="260" width="13.7109375" style="2" customWidth="1"/>
    <col min="261" max="262" width="13.42578125" style="2" customWidth="1"/>
    <col min="263" max="263" width="11.7109375" style="2" customWidth="1"/>
    <col min="264" max="264" width="22" style="2" bestFit="1" customWidth="1"/>
    <col min="265" max="266" width="12" style="2" customWidth="1"/>
    <col min="267" max="279" width="9.140625" style="2"/>
    <col min="280" max="280" width="9.85546875" style="2" bestFit="1" customWidth="1"/>
    <col min="281" max="515" width="9.140625" style="2"/>
    <col min="516" max="516" width="13.7109375" style="2" customWidth="1"/>
    <col min="517" max="518" width="13.42578125" style="2" customWidth="1"/>
    <col min="519" max="519" width="11.7109375" style="2" customWidth="1"/>
    <col min="520" max="520" width="22" style="2" bestFit="1" customWidth="1"/>
    <col min="521" max="522" width="12" style="2" customWidth="1"/>
    <col min="523" max="535" width="9.140625" style="2"/>
    <col min="536" max="536" width="9.85546875" style="2" bestFit="1" customWidth="1"/>
    <col min="537" max="771" width="9.140625" style="2"/>
    <col min="772" max="772" width="13.7109375" style="2" customWidth="1"/>
    <col min="773" max="774" width="13.42578125" style="2" customWidth="1"/>
    <col min="775" max="775" width="11.7109375" style="2" customWidth="1"/>
    <col min="776" max="776" width="22" style="2" bestFit="1" customWidth="1"/>
    <col min="777" max="778" width="12" style="2" customWidth="1"/>
    <col min="779" max="791" width="9.140625" style="2"/>
    <col min="792" max="792" width="9.85546875" style="2" bestFit="1" customWidth="1"/>
    <col min="793" max="1027" width="9.140625" style="2"/>
    <col min="1028" max="1028" width="13.7109375" style="2" customWidth="1"/>
    <col min="1029" max="1030" width="13.42578125" style="2" customWidth="1"/>
    <col min="1031" max="1031" width="11.7109375" style="2" customWidth="1"/>
    <col min="1032" max="1032" width="22" style="2" bestFit="1" customWidth="1"/>
    <col min="1033" max="1034" width="12" style="2" customWidth="1"/>
    <col min="1035" max="1047" width="9.140625" style="2"/>
    <col min="1048" max="1048" width="9.85546875" style="2" bestFit="1" customWidth="1"/>
    <col min="1049" max="1283" width="9.140625" style="2"/>
    <col min="1284" max="1284" width="13.7109375" style="2" customWidth="1"/>
    <col min="1285" max="1286" width="13.42578125" style="2" customWidth="1"/>
    <col min="1287" max="1287" width="11.7109375" style="2" customWidth="1"/>
    <col min="1288" max="1288" width="22" style="2" bestFit="1" customWidth="1"/>
    <col min="1289" max="1290" width="12" style="2" customWidth="1"/>
    <col min="1291" max="1303" width="9.140625" style="2"/>
    <col min="1304" max="1304" width="9.85546875" style="2" bestFit="1" customWidth="1"/>
    <col min="1305" max="1539" width="9.140625" style="2"/>
    <col min="1540" max="1540" width="13.7109375" style="2" customWidth="1"/>
    <col min="1541" max="1542" width="13.42578125" style="2" customWidth="1"/>
    <col min="1543" max="1543" width="11.7109375" style="2" customWidth="1"/>
    <col min="1544" max="1544" width="22" style="2" bestFit="1" customWidth="1"/>
    <col min="1545" max="1546" width="12" style="2" customWidth="1"/>
    <col min="1547" max="1559" width="9.140625" style="2"/>
    <col min="1560" max="1560" width="9.85546875" style="2" bestFit="1" customWidth="1"/>
    <col min="1561" max="1795" width="9.140625" style="2"/>
    <col min="1796" max="1796" width="13.7109375" style="2" customWidth="1"/>
    <col min="1797" max="1798" width="13.42578125" style="2" customWidth="1"/>
    <col min="1799" max="1799" width="11.7109375" style="2" customWidth="1"/>
    <col min="1800" max="1800" width="22" style="2" bestFit="1" customWidth="1"/>
    <col min="1801" max="1802" width="12" style="2" customWidth="1"/>
    <col min="1803" max="1815" width="9.140625" style="2"/>
    <col min="1816" max="1816" width="9.85546875" style="2" bestFit="1" customWidth="1"/>
    <col min="1817" max="2051" width="9.140625" style="2"/>
    <col min="2052" max="2052" width="13.7109375" style="2" customWidth="1"/>
    <col min="2053" max="2054" width="13.42578125" style="2" customWidth="1"/>
    <col min="2055" max="2055" width="11.7109375" style="2" customWidth="1"/>
    <col min="2056" max="2056" width="22" style="2" bestFit="1" customWidth="1"/>
    <col min="2057" max="2058" width="12" style="2" customWidth="1"/>
    <col min="2059" max="2071" width="9.140625" style="2"/>
    <col min="2072" max="2072" width="9.85546875" style="2" bestFit="1" customWidth="1"/>
    <col min="2073" max="2307" width="9.140625" style="2"/>
    <col min="2308" max="2308" width="13.7109375" style="2" customWidth="1"/>
    <col min="2309" max="2310" width="13.42578125" style="2" customWidth="1"/>
    <col min="2311" max="2311" width="11.7109375" style="2" customWidth="1"/>
    <col min="2312" max="2312" width="22" style="2" bestFit="1" customWidth="1"/>
    <col min="2313" max="2314" width="12" style="2" customWidth="1"/>
    <col min="2315" max="2327" width="9.140625" style="2"/>
    <col min="2328" max="2328" width="9.85546875" style="2" bestFit="1" customWidth="1"/>
    <col min="2329" max="2563" width="9.140625" style="2"/>
    <col min="2564" max="2564" width="13.7109375" style="2" customWidth="1"/>
    <col min="2565" max="2566" width="13.42578125" style="2" customWidth="1"/>
    <col min="2567" max="2567" width="11.7109375" style="2" customWidth="1"/>
    <col min="2568" max="2568" width="22" style="2" bestFit="1" customWidth="1"/>
    <col min="2569" max="2570" width="12" style="2" customWidth="1"/>
    <col min="2571" max="2583" width="9.140625" style="2"/>
    <col min="2584" max="2584" width="9.85546875" style="2" bestFit="1" customWidth="1"/>
    <col min="2585" max="2819" width="9.140625" style="2"/>
    <col min="2820" max="2820" width="13.7109375" style="2" customWidth="1"/>
    <col min="2821" max="2822" width="13.42578125" style="2" customWidth="1"/>
    <col min="2823" max="2823" width="11.7109375" style="2" customWidth="1"/>
    <col min="2824" max="2824" width="22" style="2" bestFit="1" customWidth="1"/>
    <col min="2825" max="2826" width="12" style="2" customWidth="1"/>
    <col min="2827" max="2839" width="9.140625" style="2"/>
    <col min="2840" max="2840" width="9.85546875" style="2" bestFit="1" customWidth="1"/>
    <col min="2841" max="3075" width="9.140625" style="2"/>
    <col min="3076" max="3076" width="13.7109375" style="2" customWidth="1"/>
    <col min="3077" max="3078" width="13.42578125" style="2" customWidth="1"/>
    <col min="3079" max="3079" width="11.7109375" style="2" customWidth="1"/>
    <col min="3080" max="3080" width="22" style="2" bestFit="1" customWidth="1"/>
    <col min="3081" max="3082" width="12" style="2" customWidth="1"/>
    <col min="3083" max="3095" width="9.140625" style="2"/>
    <col min="3096" max="3096" width="9.85546875" style="2" bestFit="1" customWidth="1"/>
    <col min="3097" max="3331" width="9.140625" style="2"/>
    <col min="3332" max="3332" width="13.7109375" style="2" customWidth="1"/>
    <col min="3333" max="3334" width="13.42578125" style="2" customWidth="1"/>
    <col min="3335" max="3335" width="11.7109375" style="2" customWidth="1"/>
    <col min="3336" max="3336" width="22" style="2" bestFit="1" customWidth="1"/>
    <col min="3337" max="3338" width="12" style="2" customWidth="1"/>
    <col min="3339" max="3351" width="9.140625" style="2"/>
    <col min="3352" max="3352" width="9.85546875" style="2" bestFit="1" customWidth="1"/>
    <col min="3353" max="3587" width="9.140625" style="2"/>
    <col min="3588" max="3588" width="13.7109375" style="2" customWidth="1"/>
    <col min="3589" max="3590" width="13.42578125" style="2" customWidth="1"/>
    <col min="3591" max="3591" width="11.7109375" style="2" customWidth="1"/>
    <col min="3592" max="3592" width="22" style="2" bestFit="1" customWidth="1"/>
    <col min="3593" max="3594" width="12" style="2" customWidth="1"/>
    <col min="3595" max="3607" width="9.140625" style="2"/>
    <col min="3608" max="3608" width="9.85546875" style="2" bestFit="1" customWidth="1"/>
    <col min="3609" max="3843" width="9.140625" style="2"/>
    <col min="3844" max="3844" width="13.7109375" style="2" customWidth="1"/>
    <col min="3845" max="3846" width="13.42578125" style="2" customWidth="1"/>
    <col min="3847" max="3847" width="11.7109375" style="2" customWidth="1"/>
    <col min="3848" max="3848" width="22" style="2" bestFit="1" customWidth="1"/>
    <col min="3849" max="3850" width="12" style="2" customWidth="1"/>
    <col min="3851" max="3863" width="9.140625" style="2"/>
    <col min="3864" max="3864" width="9.85546875" style="2" bestFit="1" customWidth="1"/>
    <col min="3865" max="4099" width="9.140625" style="2"/>
    <col min="4100" max="4100" width="13.7109375" style="2" customWidth="1"/>
    <col min="4101" max="4102" width="13.42578125" style="2" customWidth="1"/>
    <col min="4103" max="4103" width="11.7109375" style="2" customWidth="1"/>
    <col min="4104" max="4104" width="22" style="2" bestFit="1" customWidth="1"/>
    <col min="4105" max="4106" width="12" style="2" customWidth="1"/>
    <col min="4107" max="4119" width="9.140625" style="2"/>
    <col min="4120" max="4120" width="9.85546875" style="2" bestFit="1" customWidth="1"/>
    <col min="4121" max="4355" width="9.140625" style="2"/>
    <col min="4356" max="4356" width="13.7109375" style="2" customWidth="1"/>
    <col min="4357" max="4358" width="13.42578125" style="2" customWidth="1"/>
    <col min="4359" max="4359" width="11.7109375" style="2" customWidth="1"/>
    <col min="4360" max="4360" width="22" style="2" bestFit="1" customWidth="1"/>
    <col min="4361" max="4362" width="12" style="2" customWidth="1"/>
    <col min="4363" max="4375" width="9.140625" style="2"/>
    <col min="4376" max="4376" width="9.85546875" style="2" bestFit="1" customWidth="1"/>
    <col min="4377" max="4611" width="9.140625" style="2"/>
    <col min="4612" max="4612" width="13.7109375" style="2" customWidth="1"/>
    <col min="4613" max="4614" width="13.42578125" style="2" customWidth="1"/>
    <col min="4615" max="4615" width="11.7109375" style="2" customWidth="1"/>
    <col min="4616" max="4616" width="22" style="2" bestFit="1" customWidth="1"/>
    <col min="4617" max="4618" width="12" style="2" customWidth="1"/>
    <col min="4619" max="4631" width="9.140625" style="2"/>
    <col min="4632" max="4632" width="9.85546875" style="2" bestFit="1" customWidth="1"/>
    <col min="4633" max="4867" width="9.140625" style="2"/>
    <col min="4868" max="4868" width="13.7109375" style="2" customWidth="1"/>
    <col min="4869" max="4870" width="13.42578125" style="2" customWidth="1"/>
    <col min="4871" max="4871" width="11.7109375" style="2" customWidth="1"/>
    <col min="4872" max="4872" width="22" style="2" bestFit="1" customWidth="1"/>
    <col min="4873" max="4874" width="12" style="2" customWidth="1"/>
    <col min="4875" max="4887" width="9.140625" style="2"/>
    <col min="4888" max="4888" width="9.85546875" style="2" bestFit="1" customWidth="1"/>
    <col min="4889" max="5123" width="9.140625" style="2"/>
    <col min="5124" max="5124" width="13.7109375" style="2" customWidth="1"/>
    <col min="5125" max="5126" width="13.42578125" style="2" customWidth="1"/>
    <col min="5127" max="5127" width="11.7109375" style="2" customWidth="1"/>
    <col min="5128" max="5128" width="22" style="2" bestFit="1" customWidth="1"/>
    <col min="5129" max="5130" width="12" style="2" customWidth="1"/>
    <col min="5131" max="5143" width="9.140625" style="2"/>
    <col min="5144" max="5144" width="9.85546875" style="2" bestFit="1" customWidth="1"/>
    <col min="5145" max="5379" width="9.140625" style="2"/>
    <col min="5380" max="5380" width="13.7109375" style="2" customWidth="1"/>
    <col min="5381" max="5382" width="13.42578125" style="2" customWidth="1"/>
    <col min="5383" max="5383" width="11.7109375" style="2" customWidth="1"/>
    <col min="5384" max="5384" width="22" style="2" bestFit="1" customWidth="1"/>
    <col min="5385" max="5386" width="12" style="2" customWidth="1"/>
    <col min="5387" max="5399" width="9.140625" style="2"/>
    <col min="5400" max="5400" width="9.85546875" style="2" bestFit="1" customWidth="1"/>
    <col min="5401" max="5635" width="9.140625" style="2"/>
    <col min="5636" max="5636" width="13.7109375" style="2" customWidth="1"/>
    <col min="5637" max="5638" width="13.42578125" style="2" customWidth="1"/>
    <col min="5639" max="5639" width="11.7109375" style="2" customWidth="1"/>
    <col min="5640" max="5640" width="22" style="2" bestFit="1" customWidth="1"/>
    <col min="5641" max="5642" width="12" style="2" customWidth="1"/>
    <col min="5643" max="5655" width="9.140625" style="2"/>
    <col min="5656" max="5656" width="9.85546875" style="2" bestFit="1" customWidth="1"/>
    <col min="5657" max="5891" width="9.140625" style="2"/>
    <col min="5892" max="5892" width="13.7109375" style="2" customWidth="1"/>
    <col min="5893" max="5894" width="13.42578125" style="2" customWidth="1"/>
    <col min="5895" max="5895" width="11.7109375" style="2" customWidth="1"/>
    <col min="5896" max="5896" width="22" style="2" bestFit="1" customWidth="1"/>
    <col min="5897" max="5898" width="12" style="2" customWidth="1"/>
    <col min="5899" max="5911" width="9.140625" style="2"/>
    <col min="5912" max="5912" width="9.85546875" style="2" bestFit="1" customWidth="1"/>
    <col min="5913" max="6147" width="9.140625" style="2"/>
    <col min="6148" max="6148" width="13.7109375" style="2" customWidth="1"/>
    <col min="6149" max="6150" width="13.42578125" style="2" customWidth="1"/>
    <col min="6151" max="6151" width="11.7109375" style="2" customWidth="1"/>
    <col min="6152" max="6152" width="22" style="2" bestFit="1" customWidth="1"/>
    <col min="6153" max="6154" width="12" style="2" customWidth="1"/>
    <col min="6155" max="6167" width="9.140625" style="2"/>
    <col min="6168" max="6168" width="9.85546875" style="2" bestFit="1" customWidth="1"/>
    <col min="6169" max="6403" width="9.140625" style="2"/>
    <col min="6404" max="6404" width="13.7109375" style="2" customWidth="1"/>
    <col min="6405" max="6406" width="13.42578125" style="2" customWidth="1"/>
    <col min="6407" max="6407" width="11.7109375" style="2" customWidth="1"/>
    <col min="6408" max="6408" width="22" style="2" bestFit="1" customWidth="1"/>
    <col min="6409" max="6410" width="12" style="2" customWidth="1"/>
    <col min="6411" max="6423" width="9.140625" style="2"/>
    <col min="6424" max="6424" width="9.85546875" style="2" bestFit="1" customWidth="1"/>
    <col min="6425" max="6659" width="9.140625" style="2"/>
    <col min="6660" max="6660" width="13.7109375" style="2" customWidth="1"/>
    <col min="6661" max="6662" width="13.42578125" style="2" customWidth="1"/>
    <col min="6663" max="6663" width="11.7109375" style="2" customWidth="1"/>
    <col min="6664" max="6664" width="22" style="2" bestFit="1" customWidth="1"/>
    <col min="6665" max="6666" width="12" style="2" customWidth="1"/>
    <col min="6667" max="6679" width="9.140625" style="2"/>
    <col min="6680" max="6680" width="9.85546875" style="2" bestFit="1" customWidth="1"/>
    <col min="6681" max="6915" width="9.140625" style="2"/>
    <col min="6916" max="6916" width="13.7109375" style="2" customWidth="1"/>
    <col min="6917" max="6918" width="13.42578125" style="2" customWidth="1"/>
    <col min="6919" max="6919" width="11.7109375" style="2" customWidth="1"/>
    <col min="6920" max="6920" width="22" style="2" bestFit="1" customWidth="1"/>
    <col min="6921" max="6922" width="12" style="2" customWidth="1"/>
    <col min="6923" max="6935" width="9.140625" style="2"/>
    <col min="6936" max="6936" width="9.85546875" style="2" bestFit="1" customWidth="1"/>
    <col min="6937" max="7171" width="9.140625" style="2"/>
    <col min="7172" max="7172" width="13.7109375" style="2" customWidth="1"/>
    <col min="7173" max="7174" width="13.42578125" style="2" customWidth="1"/>
    <col min="7175" max="7175" width="11.7109375" style="2" customWidth="1"/>
    <col min="7176" max="7176" width="22" style="2" bestFit="1" customWidth="1"/>
    <col min="7177" max="7178" width="12" style="2" customWidth="1"/>
    <col min="7179" max="7191" width="9.140625" style="2"/>
    <col min="7192" max="7192" width="9.85546875" style="2" bestFit="1" customWidth="1"/>
    <col min="7193" max="7427" width="9.140625" style="2"/>
    <col min="7428" max="7428" width="13.7109375" style="2" customWidth="1"/>
    <col min="7429" max="7430" width="13.42578125" style="2" customWidth="1"/>
    <col min="7431" max="7431" width="11.7109375" style="2" customWidth="1"/>
    <col min="7432" max="7432" width="22" style="2" bestFit="1" customWidth="1"/>
    <col min="7433" max="7434" width="12" style="2" customWidth="1"/>
    <col min="7435" max="7447" width="9.140625" style="2"/>
    <col min="7448" max="7448" width="9.85546875" style="2" bestFit="1" customWidth="1"/>
    <col min="7449" max="7683" width="9.140625" style="2"/>
    <col min="7684" max="7684" width="13.7109375" style="2" customWidth="1"/>
    <col min="7685" max="7686" width="13.42578125" style="2" customWidth="1"/>
    <col min="7687" max="7687" width="11.7109375" style="2" customWidth="1"/>
    <col min="7688" max="7688" width="22" style="2" bestFit="1" customWidth="1"/>
    <col min="7689" max="7690" width="12" style="2" customWidth="1"/>
    <col min="7691" max="7703" width="9.140625" style="2"/>
    <col min="7704" max="7704" width="9.85546875" style="2" bestFit="1" customWidth="1"/>
    <col min="7705" max="7939" width="9.140625" style="2"/>
    <col min="7940" max="7940" width="13.7109375" style="2" customWidth="1"/>
    <col min="7941" max="7942" width="13.42578125" style="2" customWidth="1"/>
    <col min="7943" max="7943" width="11.7109375" style="2" customWidth="1"/>
    <col min="7944" max="7944" width="22" style="2" bestFit="1" customWidth="1"/>
    <col min="7945" max="7946" width="12" style="2" customWidth="1"/>
    <col min="7947" max="7959" width="9.140625" style="2"/>
    <col min="7960" max="7960" width="9.85546875" style="2" bestFit="1" customWidth="1"/>
    <col min="7961" max="8195" width="9.140625" style="2"/>
    <col min="8196" max="8196" width="13.7109375" style="2" customWidth="1"/>
    <col min="8197" max="8198" width="13.42578125" style="2" customWidth="1"/>
    <col min="8199" max="8199" width="11.7109375" style="2" customWidth="1"/>
    <col min="8200" max="8200" width="22" style="2" bestFit="1" customWidth="1"/>
    <col min="8201" max="8202" width="12" style="2" customWidth="1"/>
    <col min="8203" max="8215" width="9.140625" style="2"/>
    <col min="8216" max="8216" width="9.85546875" style="2" bestFit="1" customWidth="1"/>
    <col min="8217" max="8451" width="9.140625" style="2"/>
    <col min="8452" max="8452" width="13.7109375" style="2" customWidth="1"/>
    <col min="8453" max="8454" width="13.42578125" style="2" customWidth="1"/>
    <col min="8455" max="8455" width="11.7109375" style="2" customWidth="1"/>
    <col min="8456" max="8456" width="22" style="2" bestFit="1" customWidth="1"/>
    <col min="8457" max="8458" width="12" style="2" customWidth="1"/>
    <col min="8459" max="8471" width="9.140625" style="2"/>
    <col min="8472" max="8472" width="9.85546875" style="2" bestFit="1" customWidth="1"/>
    <col min="8473" max="8707" width="9.140625" style="2"/>
    <col min="8708" max="8708" width="13.7109375" style="2" customWidth="1"/>
    <col min="8709" max="8710" width="13.42578125" style="2" customWidth="1"/>
    <col min="8711" max="8711" width="11.7109375" style="2" customWidth="1"/>
    <col min="8712" max="8712" width="22" style="2" bestFit="1" customWidth="1"/>
    <col min="8713" max="8714" width="12" style="2" customWidth="1"/>
    <col min="8715" max="8727" width="9.140625" style="2"/>
    <col min="8728" max="8728" width="9.85546875" style="2" bestFit="1" customWidth="1"/>
    <col min="8729" max="8963" width="9.140625" style="2"/>
    <col min="8964" max="8964" width="13.7109375" style="2" customWidth="1"/>
    <col min="8965" max="8966" width="13.42578125" style="2" customWidth="1"/>
    <col min="8967" max="8967" width="11.7109375" style="2" customWidth="1"/>
    <col min="8968" max="8968" width="22" style="2" bestFit="1" customWidth="1"/>
    <col min="8969" max="8970" width="12" style="2" customWidth="1"/>
    <col min="8971" max="8983" width="9.140625" style="2"/>
    <col min="8984" max="8984" width="9.85546875" style="2" bestFit="1" customWidth="1"/>
    <col min="8985" max="9219" width="9.140625" style="2"/>
    <col min="9220" max="9220" width="13.7109375" style="2" customWidth="1"/>
    <col min="9221" max="9222" width="13.42578125" style="2" customWidth="1"/>
    <col min="9223" max="9223" width="11.7109375" style="2" customWidth="1"/>
    <col min="9224" max="9224" width="22" style="2" bestFit="1" customWidth="1"/>
    <col min="9225" max="9226" width="12" style="2" customWidth="1"/>
    <col min="9227" max="9239" width="9.140625" style="2"/>
    <col min="9240" max="9240" width="9.85546875" style="2" bestFit="1" customWidth="1"/>
    <col min="9241" max="9475" width="9.140625" style="2"/>
    <col min="9476" max="9476" width="13.7109375" style="2" customWidth="1"/>
    <col min="9477" max="9478" width="13.42578125" style="2" customWidth="1"/>
    <col min="9479" max="9479" width="11.7109375" style="2" customWidth="1"/>
    <col min="9480" max="9480" width="22" style="2" bestFit="1" customWidth="1"/>
    <col min="9481" max="9482" width="12" style="2" customWidth="1"/>
    <col min="9483" max="9495" width="9.140625" style="2"/>
    <col min="9496" max="9496" width="9.85546875" style="2" bestFit="1" customWidth="1"/>
    <col min="9497" max="9731" width="9.140625" style="2"/>
    <col min="9732" max="9732" width="13.7109375" style="2" customWidth="1"/>
    <col min="9733" max="9734" width="13.42578125" style="2" customWidth="1"/>
    <col min="9735" max="9735" width="11.7109375" style="2" customWidth="1"/>
    <col min="9736" max="9736" width="22" style="2" bestFit="1" customWidth="1"/>
    <col min="9737" max="9738" width="12" style="2" customWidth="1"/>
    <col min="9739" max="9751" width="9.140625" style="2"/>
    <col min="9752" max="9752" width="9.85546875" style="2" bestFit="1" customWidth="1"/>
    <col min="9753" max="9987" width="9.140625" style="2"/>
    <col min="9988" max="9988" width="13.7109375" style="2" customWidth="1"/>
    <col min="9989" max="9990" width="13.42578125" style="2" customWidth="1"/>
    <col min="9991" max="9991" width="11.7109375" style="2" customWidth="1"/>
    <col min="9992" max="9992" width="22" style="2" bestFit="1" customWidth="1"/>
    <col min="9993" max="9994" width="12" style="2" customWidth="1"/>
    <col min="9995" max="10007" width="9.140625" style="2"/>
    <col min="10008" max="10008" width="9.85546875" style="2" bestFit="1" customWidth="1"/>
    <col min="10009" max="10243" width="9.140625" style="2"/>
    <col min="10244" max="10244" width="13.7109375" style="2" customWidth="1"/>
    <col min="10245" max="10246" width="13.42578125" style="2" customWidth="1"/>
    <col min="10247" max="10247" width="11.7109375" style="2" customWidth="1"/>
    <col min="10248" max="10248" width="22" style="2" bestFit="1" customWidth="1"/>
    <col min="10249" max="10250" width="12" style="2" customWidth="1"/>
    <col min="10251" max="10263" width="9.140625" style="2"/>
    <col min="10264" max="10264" width="9.85546875" style="2" bestFit="1" customWidth="1"/>
    <col min="10265" max="10499" width="9.140625" style="2"/>
    <col min="10500" max="10500" width="13.7109375" style="2" customWidth="1"/>
    <col min="10501" max="10502" width="13.42578125" style="2" customWidth="1"/>
    <col min="10503" max="10503" width="11.7109375" style="2" customWidth="1"/>
    <col min="10504" max="10504" width="22" style="2" bestFit="1" customWidth="1"/>
    <col min="10505" max="10506" width="12" style="2" customWidth="1"/>
    <col min="10507" max="10519" width="9.140625" style="2"/>
    <col min="10520" max="10520" width="9.85546875" style="2" bestFit="1" customWidth="1"/>
    <col min="10521" max="10755" width="9.140625" style="2"/>
    <col min="10756" max="10756" width="13.7109375" style="2" customWidth="1"/>
    <col min="10757" max="10758" width="13.42578125" style="2" customWidth="1"/>
    <col min="10759" max="10759" width="11.7109375" style="2" customWidth="1"/>
    <col min="10760" max="10760" width="22" style="2" bestFit="1" customWidth="1"/>
    <col min="10761" max="10762" width="12" style="2" customWidth="1"/>
    <col min="10763" max="10775" width="9.140625" style="2"/>
    <col min="10776" max="10776" width="9.85546875" style="2" bestFit="1" customWidth="1"/>
    <col min="10777" max="11011" width="9.140625" style="2"/>
    <col min="11012" max="11012" width="13.7109375" style="2" customWidth="1"/>
    <col min="11013" max="11014" width="13.42578125" style="2" customWidth="1"/>
    <col min="11015" max="11015" width="11.7109375" style="2" customWidth="1"/>
    <col min="11016" max="11016" width="22" style="2" bestFit="1" customWidth="1"/>
    <col min="11017" max="11018" width="12" style="2" customWidth="1"/>
    <col min="11019" max="11031" width="9.140625" style="2"/>
    <col min="11032" max="11032" width="9.85546875" style="2" bestFit="1" customWidth="1"/>
    <col min="11033" max="11267" width="9.140625" style="2"/>
    <col min="11268" max="11268" width="13.7109375" style="2" customWidth="1"/>
    <col min="11269" max="11270" width="13.42578125" style="2" customWidth="1"/>
    <col min="11271" max="11271" width="11.7109375" style="2" customWidth="1"/>
    <col min="11272" max="11272" width="22" style="2" bestFit="1" customWidth="1"/>
    <col min="11273" max="11274" width="12" style="2" customWidth="1"/>
    <col min="11275" max="11287" width="9.140625" style="2"/>
    <col min="11288" max="11288" width="9.85546875" style="2" bestFit="1" customWidth="1"/>
    <col min="11289" max="11523" width="9.140625" style="2"/>
    <col min="11524" max="11524" width="13.7109375" style="2" customWidth="1"/>
    <col min="11525" max="11526" width="13.42578125" style="2" customWidth="1"/>
    <col min="11527" max="11527" width="11.7109375" style="2" customWidth="1"/>
    <col min="11528" max="11528" width="22" style="2" bestFit="1" customWidth="1"/>
    <col min="11529" max="11530" width="12" style="2" customWidth="1"/>
    <col min="11531" max="11543" width="9.140625" style="2"/>
    <col min="11544" max="11544" width="9.85546875" style="2" bestFit="1" customWidth="1"/>
    <col min="11545" max="11779" width="9.140625" style="2"/>
    <col min="11780" max="11780" width="13.7109375" style="2" customWidth="1"/>
    <col min="11781" max="11782" width="13.42578125" style="2" customWidth="1"/>
    <col min="11783" max="11783" width="11.7109375" style="2" customWidth="1"/>
    <col min="11784" max="11784" width="22" style="2" bestFit="1" customWidth="1"/>
    <col min="11785" max="11786" width="12" style="2" customWidth="1"/>
    <col min="11787" max="11799" width="9.140625" style="2"/>
    <col min="11800" max="11800" width="9.85546875" style="2" bestFit="1" customWidth="1"/>
    <col min="11801" max="12035" width="9.140625" style="2"/>
    <col min="12036" max="12036" width="13.7109375" style="2" customWidth="1"/>
    <col min="12037" max="12038" width="13.42578125" style="2" customWidth="1"/>
    <col min="12039" max="12039" width="11.7109375" style="2" customWidth="1"/>
    <col min="12040" max="12040" width="22" style="2" bestFit="1" customWidth="1"/>
    <col min="12041" max="12042" width="12" style="2" customWidth="1"/>
    <col min="12043" max="12055" width="9.140625" style="2"/>
    <col min="12056" max="12056" width="9.85546875" style="2" bestFit="1" customWidth="1"/>
    <col min="12057" max="12291" width="9.140625" style="2"/>
    <col min="12292" max="12292" width="13.7109375" style="2" customWidth="1"/>
    <col min="12293" max="12294" width="13.42578125" style="2" customWidth="1"/>
    <col min="12295" max="12295" width="11.7109375" style="2" customWidth="1"/>
    <col min="12296" max="12296" width="22" style="2" bestFit="1" customWidth="1"/>
    <col min="12297" max="12298" width="12" style="2" customWidth="1"/>
    <col min="12299" max="12311" width="9.140625" style="2"/>
    <col min="12312" max="12312" width="9.85546875" style="2" bestFit="1" customWidth="1"/>
    <col min="12313" max="12547" width="9.140625" style="2"/>
    <col min="12548" max="12548" width="13.7109375" style="2" customWidth="1"/>
    <col min="12549" max="12550" width="13.42578125" style="2" customWidth="1"/>
    <col min="12551" max="12551" width="11.7109375" style="2" customWidth="1"/>
    <col min="12552" max="12552" width="22" style="2" bestFit="1" customWidth="1"/>
    <col min="12553" max="12554" width="12" style="2" customWidth="1"/>
    <col min="12555" max="12567" width="9.140625" style="2"/>
    <col min="12568" max="12568" width="9.85546875" style="2" bestFit="1" customWidth="1"/>
    <col min="12569" max="12803" width="9.140625" style="2"/>
    <col min="12804" max="12804" width="13.7109375" style="2" customWidth="1"/>
    <col min="12805" max="12806" width="13.42578125" style="2" customWidth="1"/>
    <col min="12807" max="12807" width="11.7109375" style="2" customWidth="1"/>
    <col min="12808" max="12808" width="22" style="2" bestFit="1" customWidth="1"/>
    <col min="12809" max="12810" width="12" style="2" customWidth="1"/>
    <col min="12811" max="12823" width="9.140625" style="2"/>
    <col min="12824" max="12824" width="9.85546875" style="2" bestFit="1" customWidth="1"/>
    <col min="12825" max="13059" width="9.140625" style="2"/>
    <col min="13060" max="13060" width="13.7109375" style="2" customWidth="1"/>
    <col min="13061" max="13062" width="13.42578125" style="2" customWidth="1"/>
    <col min="13063" max="13063" width="11.7109375" style="2" customWidth="1"/>
    <col min="13064" max="13064" width="22" style="2" bestFit="1" customWidth="1"/>
    <col min="13065" max="13066" width="12" style="2" customWidth="1"/>
    <col min="13067" max="13079" width="9.140625" style="2"/>
    <col min="13080" max="13080" width="9.85546875" style="2" bestFit="1" customWidth="1"/>
    <col min="13081" max="13315" width="9.140625" style="2"/>
    <col min="13316" max="13316" width="13.7109375" style="2" customWidth="1"/>
    <col min="13317" max="13318" width="13.42578125" style="2" customWidth="1"/>
    <col min="13319" max="13319" width="11.7109375" style="2" customWidth="1"/>
    <col min="13320" max="13320" width="22" style="2" bestFit="1" customWidth="1"/>
    <col min="13321" max="13322" width="12" style="2" customWidth="1"/>
    <col min="13323" max="13335" width="9.140625" style="2"/>
    <col min="13336" max="13336" width="9.85546875" style="2" bestFit="1" customWidth="1"/>
    <col min="13337" max="13571" width="9.140625" style="2"/>
    <col min="13572" max="13572" width="13.7109375" style="2" customWidth="1"/>
    <col min="13573" max="13574" width="13.42578125" style="2" customWidth="1"/>
    <col min="13575" max="13575" width="11.7109375" style="2" customWidth="1"/>
    <col min="13576" max="13576" width="22" style="2" bestFit="1" customWidth="1"/>
    <col min="13577" max="13578" width="12" style="2" customWidth="1"/>
    <col min="13579" max="13591" width="9.140625" style="2"/>
    <col min="13592" max="13592" width="9.85546875" style="2" bestFit="1" customWidth="1"/>
    <col min="13593" max="13827" width="9.140625" style="2"/>
    <col min="13828" max="13828" width="13.7109375" style="2" customWidth="1"/>
    <col min="13829" max="13830" width="13.42578125" style="2" customWidth="1"/>
    <col min="13831" max="13831" width="11.7109375" style="2" customWidth="1"/>
    <col min="13832" max="13832" width="22" style="2" bestFit="1" customWidth="1"/>
    <col min="13833" max="13834" width="12" style="2" customWidth="1"/>
    <col min="13835" max="13847" width="9.140625" style="2"/>
    <col min="13848" max="13848" width="9.85546875" style="2" bestFit="1" customWidth="1"/>
    <col min="13849" max="14083" width="9.140625" style="2"/>
    <col min="14084" max="14084" width="13.7109375" style="2" customWidth="1"/>
    <col min="14085" max="14086" width="13.42578125" style="2" customWidth="1"/>
    <col min="14087" max="14087" width="11.7109375" style="2" customWidth="1"/>
    <col min="14088" max="14088" width="22" style="2" bestFit="1" customWidth="1"/>
    <col min="14089" max="14090" width="12" style="2" customWidth="1"/>
    <col min="14091" max="14103" width="9.140625" style="2"/>
    <col min="14104" max="14104" width="9.85546875" style="2" bestFit="1" customWidth="1"/>
    <col min="14105" max="14339" width="9.140625" style="2"/>
    <col min="14340" max="14340" width="13.7109375" style="2" customWidth="1"/>
    <col min="14341" max="14342" width="13.42578125" style="2" customWidth="1"/>
    <col min="14343" max="14343" width="11.7109375" style="2" customWidth="1"/>
    <col min="14344" max="14344" width="22" style="2" bestFit="1" customWidth="1"/>
    <col min="14345" max="14346" width="12" style="2" customWidth="1"/>
    <col min="14347" max="14359" width="9.140625" style="2"/>
    <col min="14360" max="14360" width="9.85546875" style="2" bestFit="1" customWidth="1"/>
    <col min="14361" max="14595" width="9.140625" style="2"/>
    <col min="14596" max="14596" width="13.7109375" style="2" customWidth="1"/>
    <col min="14597" max="14598" width="13.42578125" style="2" customWidth="1"/>
    <col min="14599" max="14599" width="11.7109375" style="2" customWidth="1"/>
    <col min="14600" max="14600" width="22" style="2" bestFit="1" customWidth="1"/>
    <col min="14601" max="14602" width="12" style="2" customWidth="1"/>
    <col min="14603" max="14615" width="9.140625" style="2"/>
    <col min="14616" max="14616" width="9.85546875" style="2" bestFit="1" customWidth="1"/>
    <col min="14617" max="14851" width="9.140625" style="2"/>
    <col min="14852" max="14852" width="13.7109375" style="2" customWidth="1"/>
    <col min="14853" max="14854" width="13.42578125" style="2" customWidth="1"/>
    <col min="14855" max="14855" width="11.7109375" style="2" customWidth="1"/>
    <col min="14856" max="14856" width="22" style="2" bestFit="1" customWidth="1"/>
    <col min="14857" max="14858" width="12" style="2" customWidth="1"/>
    <col min="14859" max="14871" width="9.140625" style="2"/>
    <col min="14872" max="14872" width="9.85546875" style="2" bestFit="1" customWidth="1"/>
    <col min="14873" max="15107" width="9.140625" style="2"/>
    <col min="15108" max="15108" width="13.7109375" style="2" customWidth="1"/>
    <col min="15109" max="15110" width="13.42578125" style="2" customWidth="1"/>
    <col min="15111" max="15111" width="11.7109375" style="2" customWidth="1"/>
    <col min="15112" max="15112" width="22" style="2" bestFit="1" customWidth="1"/>
    <col min="15113" max="15114" width="12" style="2" customWidth="1"/>
    <col min="15115" max="15127" width="9.140625" style="2"/>
    <col min="15128" max="15128" width="9.85546875" style="2" bestFit="1" customWidth="1"/>
    <col min="15129" max="15363" width="9.140625" style="2"/>
    <col min="15364" max="15364" width="13.7109375" style="2" customWidth="1"/>
    <col min="15365" max="15366" width="13.42578125" style="2" customWidth="1"/>
    <col min="15367" max="15367" width="11.7109375" style="2" customWidth="1"/>
    <col min="15368" max="15368" width="22" style="2" bestFit="1" customWidth="1"/>
    <col min="15369" max="15370" width="12" style="2" customWidth="1"/>
    <col min="15371" max="15383" width="9.140625" style="2"/>
    <col min="15384" max="15384" width="9.85546875" style="2" bestFit="1" customWidth="1"/>
    <col min="15385" max="15619" width="9.140625" style="2"/>
    <col min="15620" max="15620" width="13.7109375" style="2" customWidth="1"/>
    <col min="15621" max="15622" width="13.42578125" style="2" customWidth="1"/>
    <col min="15623" max="15623" width="11.7109375" style="2" customWidth="1"/>
    <col min="15624" max="15624" width="22" style="2" bestFit="1" customWidth="1"/>
    <col min="15625" max="15626" width="12" style="2" customWidth="1"/>
    <col min="15627" max="15639" width="9.140625" style="2"/>
    <col min="15640" max="15640" width="9.85546875" style="2" bestFit="1" customWidth="1"/>
    <col min="15641" max="15875" width="9.140625" style="2"/>
    <col min="15876" max="15876" width="13.7109375" style="2" customWidth="1"/>
    <col min="15877" max="15878" width="13.42578125" style="2" customWidth="1"/>
    <col min="15879" max="15879" width="11.7109375" style="2" customWidth="1"/>
    <col min="15880" max="15880" width="22" style="2" bestFit="1" customWidth="1"/>
    <col min="15881" max="15882" width="12" style="2" customWidth="1"/>
    <col min="15883" max="15895" width="9.140625" style="2"/>
    <col min="15896" max="15896" width="9.85546875" style="2" bestFit="1" customWidth="1"/>
    <col min="15897" max="16131" width="9.140625" style="2"/>
    <col min="16132" max="16132" width="13.7109375" style="2" customWidth="1"/>
    <col min="16133" max="16134" width="13.42578125" style="2" customWidth="1"/>
    <col min="16135" max="16135" width="11.7109375" style="2" customWidth="1"/>
    <col min="16136" max="16136" width="22" style="2" bestFit="1" customWidth="1"/>
    <col min="16137" max="16138" width="12" style="2" customWidth="1"/>
    <col min="16139" max="16151" width="9.140625" style="2"/>
    <col min="16152" max="16152" width="9.85546875" style="2" bestFit="1" customWidth="1"/>
    <col min="16153" max="16384" width="9.140625" style="2"/>
  </cols>
  <sheetData>
    <row r="1" spans="1:38" ht="15" customHeight="1">
      <c r="D1" s="20">
        <v>2</v>
      </c>
      <c r="E1" s="2" t="s">
        <v>7</v>
      </c>
      <c r="F1" s="3">
        <v>5.4900000000000001E-4</v>
      </c>
    </row>
    <row r="2" spans="1:38" ht="15" customHeight="1">
      <c r="B2" s="4" t="s">
        <v>8</v>
      </c>
      <c r="C2" s="5" t="s">
        <v>8</v>
      </c>
      <c r="D2" s="19" t="s">
        <v>33</v>
      </c>
      <c r="E2" s="6" t="s">
        <v>34</v>
      </c>
      <c r="F2" s="6" t="s">
        <v>8</v>
      </c>
      <c r="G2" s="7" t="s">
        <v>9</v>
      </c>
      <c r="H2" s="5" t="s">
        <v>6</v>
      </c>
      <c r="I2" s="5" t="s">
        <v>30</v>
      </c>
      <c r="J2" s="5" t="s">
        <v>32</v>
      </c>
      <c r="K2" s="5" t="s">
        <v>0</v>
      </c>
      <c r="L2" s="5" t="s">
        <v>1</v>
      </c>
      <c r="M2" s="5" t="s">
        <v>10</v>
      </c>
      <c r="N2" s="5" t="s">
        <v>4</v>
      </c>
      <c r="O2" s="5" t="s">
        <v>2</v>
      </c>
      <c r="P2" s="5" t="s">
        <v>11</v>
      </c>
      <c r="Q2" s="5" t="s">
        <v>5</v>
      </c>
      <c r="R2" s="5" t="s">
        <v>12</v>
      </c>
      <c r="S2" s="5" t="s">
        <v>3</v>
      </c>
      <c r="T2" s="5" t="s">
        <v>13</v>
      </c>
      <c r="U2" s="5" t="s">
        <v>14</v>
      </c>
      <c r="V2" s="5" t="s">
        <v>15</v>
      </c>
      <c r="W2" s="5" t="s">
        <v>16</v>
      </c>
      <c r="X2" s="5" t="s">
        <v>17</v>
      </c>
      <c r="Y2" s="5" t="s">
        <v>18</v>
      </c>
      <c r="Z2" s="5" t="s">
        <v>27</v>
      </c>
    </row>
    <row r="3" spans="1:38" ht="15" customHeight="1">
      <c r="B3" s="4" t="s">
        <v>26</v>
      </c>
      <c r="C3" s="5" t="s">
        <v>19</v>
      </c>
      <c r="D3" s="20" t="s">
        <v>20</v>
      </c>
      <c r="E3" s="8" t="s">
        <v>20</v>
      </c>
      <c r="F3" s="8" t="s">
        <v>20</v>
      </c>
      <c r="H3" s="9"/>
      <c r="I3" s="9"/>
      <c r="J3" s="9"/>
      <c r="K3" s="10">
        <v>12</v>
      </c>
      <c r="L3" s="10">
        <v>1.0078250321</v>
      </c>
      <c r="M3" s="10">
        <v>2.0141017780000001</v>
      </c>
      <c r="N3" s="10">
        <v>14.0030740052</v>
      </c>
      <c r="O3" s="10">
        <v>15.9949146221</v>
      </c>
      <c r="P3" s="10">
        <v>30.973761509999999</v>
      </c>
      <c r="Q3" s="10">
        <v>31.972070689999999</v>
      </c>
      <c r="R3" s="10">
        <v>34.96885271</v>
      </c>
      <c r="S3" s="10">
        <v>18.998403199999998</v>
      </c>
      <c r="T3" s="10">
        <v>78.918337600000001</v>
      </c>
      <c r="U3" s="10">
        <v>27.976926532699999</v>
      </c>
      <c r="V3" s="10">
        <v>22.989768999999999</v>
      </c>
      <c r="W3" s="10">
        <v>39.098300000000002</v>
      </c>
      <c r="X3" s="10">
        <v>183.950953</v>
      </c>
      <c r="Y3" s="10">
        <v>119.902199</v>
      </c>
      <c r="Z3" s="16">
        <v>126.904477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8" ht="15" customHeight="1">
      <c r="A4" s="23"/>
      <c r="B4" s="11">
        <f t="shared" ref="B4:B9" si="0">(C4-E4)/E4*10^6</f>
        <v>7.0219448839996992E-2</v>
      </c>
      <c r="C4" s="9">
        <v>285.02077000000003</v>
      </c>
      <c r="D4" s="20"/>
      <c r="E4" s="15">
        <f t="shared" ref="E4" si="1">F4+$L$3-$F$1</f>
        <v>285.02074998600006</v>
      </c>
      <c r="F4" s="15">
        <f>K4*K$3+L4*L$3+M4*M$3+O4*O$3+N4*N$3+Q4*Q$3+P4*P$3+R4*R$3+S4*S$3+T4*T$3+U4*U$3+X4*$X$3+Y4*$Y$3+V4*$V$3+W4*$W$3+Z4*$Z$3</f>
        <v>284.01347395390002</v>
      </c>
      <c r="G4" s="2" t="s">
        <v>21</v>
      </c>
      <c r="H4" s="9"/>
      <c r="I4" s="9"/>
      <c r="J4" s="9"/>
      <c r="K4" s="9">
        <v>10</v>
      </c>
      <c r="L4" s="9">
        <v>9</v>
      </c>
      <c r="M4" s="9"/>
      <c r="N4" s="9">
        <v>4</v>
      </c>
      <c r="O4" s="9">
        <v>2</v>
      </c>
      <c r="P4" s="9"/>
      <c r="Q4" s="9">
        <v>1</v>
      </c>
      <c r="R4" s="9">
        <v>1</v>
      </c>
      <c r="S4" s="9"/>
      <c r="T4" s="9"/>
      <c r="U4" s="9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</row>
    <row r="5" spans="1:38" ht="15" customHeight="1">
      <c r="A5" s="23"/>
      <c r="B5" s="11">
        <f t="shared" si="0"/>
        <v>2443446.1398652219</v>
      </c>
      <c r="C5" s="9">
        <v>155.07040000000001</v>
      </c>
      <c r="D5" s="21">
        <f>(F5+D$1*($L$3-$F$1))/$D$1</f>
        <v>23.020383407349996</v>
      </c>
      <c r="E5" s="15">
        <f t="shared" ref="E5" si="2">F5+$L$3-$F$1</f>
        <v>45.033490782599998</v>
      </c>
      <c r="F5" s="15">
        <f>K5*K$3+L5*L$3+M5*M$3+O5*O$3+N5*N$3+Q5*Q$3+P5*P$3+R5*R$3+S5*S$3+T5*T$3+U5*U$3+X5*$X$3+Y5*$Y$3+V5*$V$3+W5*$W$3+Z5*$Z$3</f>
        <v>44.026214750499996</v>
      </c>
      <c r="G5" s="12" t="s">
        <v>28</v>
      </c>
      <c r="H5" s="9" t="s">
        <v>29</v>
      </c>
      <c r="I5" t="s">
        <v>31</v>
      </c>
      <c r="J5">
        <v>1</v>
      </c>
      <c r="K5" s="9">
        <f>$J5*2</f>
        <v>2</v>
      </c>
      <c r="L5" s="9">
        <f>$J5*4</f>
        <v>4</v>
      </c>
      <c r="M5" s="9"/>
      <c r="N5" s="9"/>
      <c r="O5" s="9">
        <f>$J5</f>
        <v>1</v>
      </c>
      <c r="P5" s="9"/>
      <c r="Q5" s="9"/>
      <c r="R5" s="9"/>
      <c r="S5" s="9"/>
      <c r="T5" s="9"/>
      <c r="U5" s="9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1:38" ht="15" customHeight="1">
      <c r="A6" s="23"/>
      <c r="B6" s="11">
        <f t="shared" si="0"/>
        <v>1031866.1387527861</v>
      </c>
      <c r="C6" s="9">
        <v>180.95740000000001</v>
      </c>
      <c r="D6" s="21">
        <f t="shared" ref="D6:D47" si="3">(F6+D$1*($L$3-$F$1))/$D$1</f>
        <v>45.033490782599998</v>
      </c>
      <c r="E6" s="15">
        <f t="shared" ref="E6:E47" si="4">F6+$L$3-$F$1</f>
        <v>89.059705533099986</v>
      </c>
      <c r="F6" s="22">
        <f>K6*K$3+L6*L$3+M6*M$3+O6*O$3+N6*N$3+Q6*Q$3+P6*P$3+R6*R$3+S6*S$3+T6*T$3+U6*U$3+X6*$X$3+Y6*$Y$3+V6*$V$3+W6*$W$3+Z6*$Z$3</f>
        <v>88.052429500999992</v>
      </c>
      <c r="G6" s="9" t="s">
        <v>28</v>
      </c>
      <c r="H6" s="9"/>
      <c r="I6" s="9"/>
      <c r="J6">
        <v>2</v>
      </c>
      <c r="K6" s="9">
        <f t="shared" ref="K6:K47" si="5">$J6*2</f>
        <v>4</v>
      </c>
      <c r="L6" s="9">
        <f t="shared" ref="L6:L47" si="6">$J6*4</f>
        <v>8</v>
      </c>
      <c r="M6" s="9"/>
      <c r="N6" s="9"/>
      <c r="O6" s="9">
        <f t="shared" ref="O6:O47" si="7">$J6</f>
        <v>2</v>
      </c>
      <c r="P6" s="9"/>
      <c r="Q6" s="9"/>
      <c r="R6" s="9"/>
      <c r="S6" s="9"/>
      <c r="T6" s="9"/>
      <c r="U6" s="9"/>
    </row>
    <row r="7" spans="1:38" ht="15" customHeight="1">
      <c r="A7" s="23"/>
      <c r="B7" s="11">
        <f t="shared" si="0"/>
        <v>-1000000</v>
      </c>
      <c r="D7" s="21">
        <f t="shared" si="3"/>
        <v>78.541482657849997</v>
      </c>
      <c r="E7" s="15">
        <f t="shared" si="4"/>
        <v>156.07568928359998</v>
      </c>
      <c r="F7" s="12">
        <f>K7*K$3+L7*L$3+M7*M$3+O7*O$3+N7*N$3+Q7*Q$3+P7*P$3+R7*R$3+S7*S$3+T7*T$3+U7*U$3+X7*$X$3+Y7*$Y$3+V7*$V$3+W7*$W$3+Z7*$Z$3</f>
        <v>155.0684132515</v>
      </c>
      <c r="J7">
        <v>3</v>
      </c>
      <c r="K7" s="9">
        <f t="shared" si="5"/>
        <v>6</v>
      </c>
      <c r="L7" s="9">
        <f t="shared" si="6"/>
        <v>12</v>
      </c>
      <c r="M7" s="9"/>
      <c r="N7" s="9"/>
      <c r="O7" s="9">
        <f t="shared" si="7"/>
        <v>3</v>
      </c>
      <c r="V7" s="2">
        <v>1</v>
      </c>
    </row>
    <row r="8" spans="1:38" ht="15" customHeight="1">
      <c r="B8" s="11">
        <f t="shared" si="0"/>
        <v>-1000000</v>
      </c>
      <c r="C8" s="9"/>
      <c r="D8" s="21">
        <f t="shared" si="3"/>
        <v>89.059705533099986</v>
      </c>
      <c r="E8" s="15">
        <f t="shared" si="4"/>
        <v>177.11213503409996</v>
      </c>
      <c r="F8" s="12">
        <f t="shared" ref="F8:F47" si="8">K8*K$3+L8*L$3+M8*M$3+O8*O$3+N8*N$3+Q8*Q$3+P8*P$3+R8*R$3+S8*S$3+T8*T$3+U8*U$3+X8*$X$3+Y8*$Y$3+V8*$V$3+W8*$W$3+Z8*$Z$3</f>
        <v>176.10485900199998</v>
      </c>
      <c r="J8">
        <v>4</v>
      </c>
      <c r="K8" s="9">
        <f t="shared" si="5"/>
        <v>8</v>
      </c>
      <c r="L8" s="9">
        <f t="shared" si="6"/>
        <v>16</v>
      </c>
      <c r="M8" s="9"/>
      <c r="N8" s="9"/>
      <c r="O8" s="9">
        <f t="shared" si="7"/>
        <v>4</v>
      </c>
    </row>
    <row r="9" spans="1:38" ht="15" customHeight="1">
      <c r="B9" s="11">
        <f t="shared" si="0"/>
        <v>-1000000</v>
      </c>
      <c r="C9" s="9"/>
      <c r="D9" s="21">
        <f t="shared" si="3"/>
        <v>111.07281290835</v>
      </c>
      <c r="E9" s="15">
        <f t="shared" si="4"/>
        <v>221.1383497846</v>
      </c>
      <c r="F9" s="12">
        <f t="shared" si="8"/>
        <v>220.13107375250001</v>
      </c>
      <c r="J9">
        <v>5</v>
      </c>
      <c r="K9" s="9">
        <f t="shared" si="5"/>
        <v>10</v>
      </c>
      <c r="L9" s="9">
        <f t="shared" si="6"/>
        <v>20</v>
      </c>
      <c r="M9" s="9"/>
      <c r="N9" s="9"/>
      <c r="O9" s="9">
        <f t="shared" si="7"/>
        <v>5</v>
      </c>
    </row>
    <row r="10" spans="1:38" ht="15" customHeight="1">
      <c r="B10" s="11"/>
      <c r="D10" s="21">
        <f t="shared" si="3"/>
        <v>133.08592028360002</v>
      </c>
      <c r="E10" s="15">
        <f t="shared" si="4"/>
        <v>265.16456453510006</v>
      </c>
      <c r="F10" s="12">
        <f t="shared" si="8"/>
        <v>264.15728850300002</v>
      </c>
      <c r="J10">
        <v>6</v>
      </c>
      <c r="K10" s="9">
        <f t="shared" si="5"/>
        <v>12</v>
      </c>
      <c r="L10" s="9">
        <f t="shared" si="6"/>
        <v>24</v>
      </c>
      <c r="M10" s="9"/>
      <c r="N10" s="9"/>
      <c r="O10" s="9">
        <f t="shared" si="7"/>
        <v>6</v>
      </c>
    </row>
    <row r="11" spans="1:38" ht="15" customHeight="1">
      <c r="B11" s="11"/>
      <c r="D11" s="21">
        <f t="shared" si="3"/>
        <v>155.09902765885002</v>
      </c>
      <c r="E11" s="15">
        <f t="shared" si="4"/>
        <v>309.19077928560006</v>
      </c>
      <c r="F11" s="12">
        <f t="shared" si="8"/>
        <v>308.18350325350002</v>
      </c>
      <c r="J11">
        <v>7</v>
      </c>
      <c r="K11" s="9">
        <f t="shared" si="5"/>
        <v>14</v>
      </c>
      <c r="L11" s="9">
        <f t="shared" si="6"/>
        <v>28</v>
      </c>
      <c r="M11" s="9"/>
      <c r="N11" s="9"/>
      <c r="O11" s="9">
        <f t="shared" si="7"/>
        <v>7</v>
      </c>
    </row>
    <row r="12" spans="1:38" ht="15" customHeight="1">
      <c r="B12" s="11"/>
      <c r="D12" s="21">
        <f t="shared" si="3"/>
        <v>177.11213503409999</v>
      </c>
      <c r="E12" s="15">
        <f t="shared" si="4"/>
        <v>353.2169940361</v>
      </c>
      <c r="F12" s="12">
        <f t="shared" si="8"/>
        <v>352.20971800399997</v>
      </c>
      <c r="J12">
        <v>8</v>
      </c>
      <c r="K12" s="9">
        <f t="shared" si="5"/>
        <v>16</v>
      </c>
      <c r="L12" s="9">
        <f t="shared" si="6"/>
        <v>32</v>
      </c>
      <c r="M12" s="9"/>
      <c r="N12" s="9"/>
      <c r="O12" s="9">
        <f t="shared" si="7"/>
        <v>8</v>
      </c>
    </row>
    <row r="13" spans="1:38" ht="15" customHeight="1">
      <c r="B13" s="11"/>
      <c r="D13" s="21">
        <f t="shared" si="3"/>
        <v>199.12524240935002</v>
      </c>
      <c r="E13" s="15">
        <f t="shared" si="4"/>
        <v>397.24320878660006</v>
      </c>
      <c r="F13" s="12">
        <f t="shared" si="8"/>
        <v>396.23593275450003</v>
      </c>
      <c r="J13">
        <v>9</v>
      </c>
      <c r="K13" s="9">
        <f t="shared" si="5"/>
        <v>18</v>
      </c>
      <c r="L13" s="9">
        <f t="shared" si="6"/>
        <v>36</v>
      </c>
      <c r="M13" s="9"/>
      <c r="N13" s="9"/>
      <c r="O13" s="9">
        <f t="shared" si="7"/>
        <v>9</v>
      </c>
    </row>
    <row r="14" spans="1:38" ht="15" customHeight="1">
      <c r="B14" s="11"/>
      <c r="D14" s="21">
        <f t="shared" si="3"/>
        <v>221.13834978460002</v>
      </c>
      <c r="E14" s="15">
        <f t="shared" si="4"/>
        <v>441.26942353710007</v>
      </c>
      <c r="F14" s="12">
        <f t="shared" si="8"/>
        <v>440.26214750500003</v>
      </c>
      <c r="J14">
        <v>10</v>
      </c>
      <c r="K14" s="9">
        <f t="shared" si="5"/>
        <v>20</v>
      </c>
      <c r="L14" s="9">
        <f t="shared" si="6"/>
        <v>40</v>
      </c>
      <c r="M14" s="9"/>
      <c r="N14" s="9"/>
      <c r="O14" s="9">
        <f t="shared" si="7"/>
        <v>10</v>
      </c>
    </row>
    <row r="15" spans="1:38" ht="15" customHeight="1">
      <c r="B15" s="11"/>
      <c r="D15" s="21">
        <f t="shared" si="3"/>
        <v>243.15145715985003</v>
      </c>
      <c r="E15" s="15">
        <f t="shared" si="4"/>
        <v>485.29563828760007</v>
      </c>
      <c r="F15" s="12">
        <f t="shared" si="8"/>
        <v>484.28836225550003</v>
      </c>
      <c r="J15">
        <v>11</v>
      </c>
      <c r="K15" s="9">
        <f t="shared" si="5"/>
        <v>22</v>
      </c>
      <c r="L15" s="9">
        <f t="shared" si="6"/>
        <v>44</v>
      </c>
      <c r="M15" s="9"/>
      <c r="N15" s="9"/>
      <c r="O15" s="9">
        <f t="shared" si="7"/>
        <v>11</v>
      </c>
    </row>
    <row r="16" spans="1:38" ht="15" customHeight="1">
      <c r="B16" s="11"/>
      <c r="D16" s="21">
        <f t="shared" si="3"/>
        <v>265.1645645351</v>
      </c>
      <c r="E16" s="15">
        <f t="shared" si="4"/>
        <v>529.32185303810002</v>
      </c>
      <c r="F16" s="12">
        <f t="shared" si="8"/>
        <v>528.31457700600004</v>
      </c>
      <c r="G16" s="13"/>
      <c r="J16">
        <v>12</v>
      </c>
      <c r="K16" s="9">
        <f t="shared" si="5"/>
        <v>24</v>
      </c>
      <c r="L16" s="9">
        <f t="shared" si="6"/>
        <v>48</v>
      </c>
      <c r="M16" s="9"/>
      <c r="N16" s="9"/>
      <c r="O16" s="9">
        <f t="shared" si="7"/>
        <v>12</v>
      </c>
    </row>
    <row r="17" spans="2:15" ht="15" customHeight="1">
      <c r="B17" s="11"/>
      <c r="D17" s="21">
        <f t="shared" si="3"/>
        <v>287.17767191035</v>
      </c>
      <c r="E17" s="15">
        <f t="shared" si="4"/>
        <v>573.34806778860002</v>
      </c>
      <c r="F17" s="12">
        <f t="shared" si="8"/>
        <v>572.34079175650004</v>
      </c>
      <c r="J17">
        <v>13</v>
      </c>
      <c r="K17" s="9">
        <f t="shared" si="5"/>
        <v>26</v>
      </c>
      <c r="L17" s="9">
        <f t="shared" si="6"/>
        <v>52</v>
      </c>
      <c r="M17" s="9"/>
      <c r="N17" s="9"/>
      <c r="O17" s="9">
        <f t="shared" si="7"/>
        <v>13</v>
      </c>
    </row>
    <row r="18" spans="2:15" ht="15" customHeight="1">
      <c r="B18" s="14"/>
      <c r="D18" s="21">
        <f t="shared" si="3"/>
        <v>309.1907792856</v>
      </c>
      <c r="E18" s="15">
        <f t="shared" si="4"/>
        <v>617.37428253910002</v>
      </c>
      <c r="F18" s="12">
        <f t="shared" si="8"/>
        <v>616.36700650700004</v>
      </c>
      <c r="J18">
        <v>14</v>
      </c>
      <c r="K18" s="9">
        <f t="shared" si="5"/>
        <v>28</v>
      </c>
      <c r="L18" s="9">
        <f t="shared" si="6"/>
        <v>56</v>
      </c>
      <c r="M18" s="9"/>
      <c r="N18" s="9"/>
      <c r="O18" s="9">
        <f t="shared" si="7"/>
        <v>14</v>
      </c>
    </row>
    <row r="19" spans="2:15" ht="15" customHeight="1">
      <c r="D19" s="21">
        <f t="shared" si="3"/>
        <v>331.20388666085</v>
      </c>
      <c r="E19" s="15">
        <f t="shared" si="4"/>
        <v>661.40049728960003</v>
      </c>
      <c r="F19" s="12">
        <f t="shared" si="8"/>
        <v>660.39322125750004</v>
      </c>
      <c r="J19">
        <v>15</v>
      </c>
      <c r="K19" s="9">
        <f t="shared" si="5"/>
        <v>30</v>
      </c>
      <c r="L19" s="9">
        <f t="shared" si="6"/>
        <v>60</v>
      </c>
      <c r="M19" s="9"/>
      <c r="N19" s="9"/>
      <c r="O19" s="9">
        <f t="shared" si="7"/>
        <v>15</v>
      </c>
    </row>
    <row r="20" spans="2:15" ht="15" customHeight="1">
      <c r="D20" s="21">
        <f t="shared" si="3"/>
        <v>353.21699403609995</v>
      </c>
      <c r="E20" s="15">
        <f t="shared" si="4"/>
        <v>705.42671204009991</v>
      </c>
      <c r="F20" s="12">
        <f t="shared" si="8"/>
        <v>704.41943600799993</v>
      </c>
      <c r="J20">
        <v>16</v>
      </c>
      <c r="K20" s="9">
        <f t="shared" si="5"/>
        <v>32</v>
      </c>
      <c r="L20" s="9">
        <f t="shared" si="6"/>
        <v>64</v>
      </c>
      <c r="M20" s="9"/>
      <c r="N20" s="9"/>
      <c r="O20" s="9">
        <f t="shared" si="7"/>
        <v>16</v>
      </c>
    </row>
    <row r="21" spans="2:15" ht="15" customHeight="1">
      <c r="D21" s="21">
        <f t="shared" si="3"/>
        <v>375.23010141135001</v>
      </c>
      <c r="E21" s="15">
        <f t="shared" si="4"/>
        <v>749.45292679060003</v>
      </c>
      <c r="F21" s="12">
        <f t="shared" si="8"/>
        <v>748.44565075850005</v>
      </c>
      <c r="J21">
        <v>17</v>
      </c>
      <c r="K21" s="9">
        <f t="shared" si="5"/>
        <v>34</v>
      </c>
      <c r="L21" s="9">
        <f t="shared" si="6"/>
        <v>68</v>
      </c>
      <c r="M21" s="9"/>
      <c r="N21" s="9"/>
      <c r="O21" s="9">
        <f t="shared" si="7"/>
        <v>17</v>
      </c>
    </row>
    <row r="22" spans="2:15" ht="15" customHeight="1">
      <c r="D22" s="21">
        <f t="shared" si="3"/>
        <v>397.24320878660001</v>
      </c>
      <c r="E22" s="15">
        <f t="shared" si="4"/>
        <v>793.47914154110003</v>
      </c>
      <c r="F22" s="12">
        <f t="shared" si="8"/>
        <v>792.47186550900005</v>
      </c>
      <c r="J22">
        <v>18</v>
      </c>
      <c r="K22" s="9">
        <f t="shared" si="5"/>
        <v>36</v>
      </c>
      <c r="L22" s="9">
        <f t="shared" si="6"/>
        <v>72</v>
      </c>
      <c r="M22" s="9"/>
      <c r="N22" s="9"/>
      <c r="O22" s="9">
        <f t="shared" si="7"/>
        <v>18</v>
      </c>
    </row>
    <row r="23" spans="2:15" ht="15" customHeight="1">
      <c r="D23" s="21">
        <f t="shared" si="3"/>
        <v>419.25631616185001</v>
      </c>
      <c r="E23" s="15">
        <f t="shared" si="4"/>
        <v>837.50535629160004</v>
      </c>
      <c r="F23" s="12">
        <f t="shared" si="8"/>
        <v>836.49808025950006</v>
      </c>
      <c r="J23">
        <v>19</v>
      </c>
      <c r="K23" s="9">
        <f t="shared" si="5"/>
        <v>38</v>
      </c>
      <c r="L23" s="9">
        <f t="shared" si="6"/>
        <v>76</v>
      </c>
      <c r="M23" s="9"/>
      <c r="N23" s="9"/>
      <c r="O23" s="9">
        <f t="shared" si="7"/>
        <v>19</v>
      </c>
    </row>
    <row r="24" spans="2:15" ht="15" customHeight="1">
      <c r="D24" s="21">
        <f t="shared" si="3"/>
        <v>441.26942353710001</v>
      </c>
      <c r="E24" s="15">
        <f t="shared" si="4"/>
        <v>881.53157104210004</v>
      </c>
      <c r="F24" s="12">
        <f t="shared" si="8"/>
        <v>880.52429501000006</v>
      </c>
      <c r="J24">
        <v>20</v>
      </c>
      <c r="K24" s="9">
        <f t="shared" si="5"/>
        <v>40</v>
      </c>
      <c r="L24" s="9">
        <f t="shared" si="6"/>
        <v>80</v>
      </c>
      <c r="M24" s="9"/>
      <c r="N24" s="9"/>
      <c r="O24" s="9">
        <f t="shared" si="7"/>
        <v>20</v>
      </c>
    </row>
    <row r="25" spans="2:15" ht="15" customHeight="1">
      <c r="D25" s="21">
        <f t="shared" si="3"/>
        <v>463.28253091234996</v>
      </c>
      <c r="E25" s="15">
        <f t="shared" si="4"/>
        <v>925.55778579259993</v>
      </c>
      <c r="F25" s="12">
        <f t="shared" si="8"/>
        <v>924.55050976049995</v>
      </c>
      <c r="J25">
        <v>21</v>
      </c>
      <c r="K25" s="9">
        <f t="shared" si="5"/>
        <v>42</v>
      </c>
      <c r="L25" s="9">
        <f t="shared" si="6"/>
        <v>84</v>
      </c>
      <c r="M25" s="9"/>
      <c r="N25" s="9"/>
      <c r="O25" s="9">
        <f t="shared" si="7"/>
        <v>21</v>
      </c>
    </row>
    <row r="26" spans="2:15" ht="15" customHeight="1">
      <c r="D26" s="21">
        <f t="shared" si="3"/>
        <v>485.29563828760001</v>
      </c>
      <c r="E26" s="15">
        <f t="shared" si="4"/>
        <v>969.58400054310005</v>
      </c>
      <c r="F26" s="12">
        <f t="shared" si="8"/>
        <v>968.57672451100007</v>
      </c>
      <c r="J26">
        <v>22</v>
      </c>
      <c r="K26" s="9">
        <f t="shared" si="5"/>
        <v>44</v>
      </c>
      <c r="L26" s="9">
        <f t="shared" si="6"/>
        <v>88</v>
      </c>
      <c r="M26" s="9"/>
      <c r="N26" s="9"/>
      <c r="O26" s="9">
        <f t="shared" si="7"/>
        <v>22</v>
      </c>
    </row>
    <row r="27" spans="2:15" ht="15" customHeight="1">
      <c r="D27" s="21">
        <f t="shared" si="3"/>
        <v>507.30874566284996</v>
      </c>
      <c r="E27" s="15">
        <f t="shared" si="4"/>
        <v>1013.6102152935999</v>
      </c>
      <c r="F27" s="12">
        <f t="shared" si="8"/>
        <v>1012.6029392615</v>
      </c>
      <c r="J27">
        <v>23</v>
      </c>
      <c r="K27" s="9">
        <f t="shared" si="5"/>
        <v>46</v>
      </c>
      <c r="L27" s="9">
        <f t="shared" si="6"/>
        <v>92</v>
      </c>
      <c r="M27" s="9"/>
      <c r="N27" s="9"/>
      <c r="O27" s="9">
        <f t="shared" si="7"/>
        <v>23</v>
      </c>
    </row>
    <row r="28" spans="2:15" ht="15" customHeight="1">
      <c r="D28" s="21">
        <f t="shared" si="3"/>
        <v>529.32185303810002</v>
      </c>
      <c r="E28" s="15">
        <f t="shared" si="4"/>
        <v>1057.6364300441001</v>
      </c>
      <c r="F28" s="12">
        <f t="shared" si="8"/>
        <v>1056.6291540120001</v>
      </c>
      <c r="J28">
        <v>24</v>
      </c>
      <c r="K28" s="9">
        <f t="shared" si="5"/>
        <v>48</v>
      </c>
      <c r="L28" s="9">
        <f t="shared" si="6"/>
        <v>96</v>
      </c>
      <c r="M28" s="9"/>
      <c r="N28" s="9"/>
      <c r="O28" s="9">
        <f t="shared" si="7"/>
        <v>24</v>
      </c>
    </row>
    <row r="29" spans="2:15" ht="15" customHeight="1">
      <c r="D29" s="21">
        <f t="shared" si="3"/>
        <v>551.33496041335002</v>
      </c>
      <c r="E29" s="15">
        <f t="shared" si="4"/>
        <v>1101.6626447946001</v>
      </c>
      <c r="F29" s="12">
        <f t="shared" si="8"/>
        <v>1100.6553687625001</v>
      </c>
      <c r="J29">
        <v>25</v>
      </c>
      <c r="K29" s="9">
        <f t="shared" si="5"/>
        <v>50</v>
      </c>
      <c r="L29" s="9">
        <f t="shared" si="6"/>
        <v>100</v>
      </c>
      <c r="M29" s="9"/>
      <c r="N29" s="9"/>
      <c r="O29" s="9">
        <f t="shared" si="7"/>
        <v>25</v>
      </c>
    </row>
    <row r="30" spans="2:15" ht="15" customHeight="1">
      <c r="D30" s="21">
        <f t="shared" si="3"/>
        <v>573.34806778860002</v>
      </c>
      <c r="E30" s="15">
        <f t="shared" si="4"/>
        <v>1145.6888595451001</v>
      </c>
      <c r="F30" s="12">
        <f t="shared" si="8"/>
        <v>1144.6815835130001</v>
      </c>
      <c r="J30">
        <v>26</v>
      </c>
      <c r="K30" s="9">
        <f t="shared" si="5"/>
        <v>52</v>
      </c>
      <c r="L30" s="9">
        <f t="shared" si="6"/>
        <v>104</v>
      </c>
      <c r="M30" s="9"/>
      <c r="N30" s="9"/>
      <c r="O30" s="9">
        <f t="shared" si="7"/>
        <v>26</v>
      </c>
    </row>
    <row r="31" spans="2:15" ht="15" customHeight="1">
      <c r="D31" s="21">
        <f t="shared" si="3"/>
        <v>595.36117516385002</v>
      </c>
      <c r="E31" s="15">
        <f t="shared" si="4"/>
        <v>1189.7150742956001</v>
      </c>
      <c r="F31" s="12">
        <f t="shared" si="8"/>
        <v>1188.7077982635001</v>
      </c>
      <c r="J31">
        <v>27</v>
      </c>
      <c r="K31" s="9">
        <f t="shared" si="5"/>
        <v>54</v>
      </c>
      <c r="L31" s="9">
        <f t="shared" si="6"/>
        <v>108</v>
      </c>
      <c r="M31" s="9"/>
      <c r="N31" s="9"/>
      <c r="O31" s="9">
        <f t="shared" si="7"/>
        <v>27</v>
      </c>
    </row>
    <row r="32" spans="2:15" ht="15" customHeight="1">
      <c r="D32" s="21">
        <f t="shared" si="3"/>
        <v>617.37428253910002</v>
      </c>
      <c r="E32" s="15">
        <f t="shared" si="4"/>
        <v>1233.7412890461001</v>
      </c>
      <c r="F32" s="12">
        <f t="shared" si="8"/>
        <v>1232.7340130140001</v>
      </c>
      <c r="J32">
        <v>28</v>
      </c>
      <c r="K32" s="9">
        <f t="shared" si="5"/>
        <v>56</v>
      </c>
      <c r="L32" s="9">
        <f t="shared" si="6"/>
        <v>112</v>
      </c>
      <c r="M32" s="9"/>
      <c r="N32" s="9"/>
      <c r="O32" s="9">
        <f t="shared" si="7"/>
        <v>28</v>
      </c>
    </row>
    <row r="33" spans="2:15" ht="15" customHeight="1">
      <c r="D33" s="21">
        <f t="shared" si="3"/>
        <v>639.38738991435002</v>
      </c>
      <c r="E33" s="15">
        <f t="shared" si="4"/>
        <v>1277.7675037966001</v>
      </c>
      <c r="F33" s="12">
        <f t="shared" si="8"/>
        <v>1276.7602277645001</v>
      </c>
      <c r="J33">
        <v>29</v>
      </c>
      <c r="K33" s="9">
        <f t="shared" si="5"/>
        <v>58</v>
      </c>
      <c r="L33" s="9">
        <f t="shared" si="6"/>
        <v>116</v>
      </c>
      <c r="M33" s="9"/>
      <c r="N33" s="9"/>
      <c r="O33" s="9">
        <f t="shared" si="7"/>
        <v>29</v>
      </c>
    </row>
    <row r="34" spans="2:15" ht="15" customHeight="1">
      <c r="D34" s="21">
        <f t="shared" si="3"/>
        <v>661.40049728960003</v>
      </c>
      <c r="E34" s="15">
        <f t="shared" si="4"/>
        <v>1321.7937185471001</v>
      </c>
      <c r="F34" s="12">
        <f t="shared" si="8"/>
        <v>1320.7864425150001</v>
      </c>
      <c r="J34">
        <v>30</v>
      </c>
      <c r="K34" s="9">
        <f t="shared" si="5"/>
        <v>60</v>
      </c>
      <c r="L34" s="9">
        <f t="shared" si="6"/>
        <v>120</v>
      </c>
      <c r="M34" s="9"/>
      <c r="N34" s="9"/>
      <c r="O34" s="9">
        <f t="shared" si="7"/>
        <v>30</v>
      </c>
    </row>
    <row r="35" spans="2:15" ht="15" customHeight="1">
      <c r="D35" s="21">
        <f t="shared" si="3"/>
        <v>683.41360466485003</v>
      </c>
      <c r="E35" s="15">
        <f t="shared" si="4"/>
        <v>1365.8199332976001</v>
      </c>
      <c r="F35" s="12">
        <f t="shared" si="8"/>
        <v>1364.8126572655001</v>
      </c>
      <c r="J35">
        <v>31</v>
      </c>
      <c r="K35" s="9">
        <f t="shared" si="5"/>
        <v>62</v>
      </c>
      <c r="L35" s="9">
        <f t="shared" si="6"/>
        <v>124</v>
      </c>
      <c r="M35" s="9"/>
      <c r="N35" s="9"/>
      <c r="O35" s="9">
        <f t="shared" si="7"/>
        <v>31</v>
      </c>
    </row>
    <row r="36" spans="2:15" ht="15" customHeight="1">
      <c r="D36" s="21">
        <f t="shared" si="3"/>
        <v>705.42671204009991</v>
      </c>
      <c r="E36" s="15">
        <f t="shared" si="4"/>
        <v>1409.8461480480998</v>
      </c>
      <c r="F36" s="12">
        <f t="shared" si="8"/>
        <v>1408.8388720159999</v>
      </c>
      <c r="J36">
        <v>32</v>
      </c>
      <c r="K36" s="9">
        <f t="shared" si="5"/>
        <v>64</v>
      </c>
      <c r="L36" s="9">
        <f t="shared" si="6"/>
        <v>128</v>
      </c>
      <c r="M36" s="9"/>
      <c r="N36" s="9"/>
      <c r="O36" s="9">
        <f t="shared" si="7"/>
        <v>32</v>
      </c>
    </row>
    <row r="37" spans="2:15" ht="15" customHeight="1">
      <c r="D37" s="21">
        <f t="shared" si="3"/>
        <v>727.43981941535003</v>
      </c>
      <c r="E37" s="15">
        <f t="shared" si="4"/>
        <v>1453.8723627986001</v>
      </c>
      <c r="F37" s="12">
        <f t="shared" si="8"/>
        <v>1452.8650867665001</v>
      </c>
      <c r="J37">
        <v>33</v>
      </c>
      <c r="K37" s="9">
        <f t="shared" si="5"/>
        <v>66</v>
      </c>
      <c r="L37" s="9">
        <f t="shared" si="6"/>
        <v>132</v>
      </c>
      <c r="M37" s="9"/>
      <c r="N37" s="9"/>
      <c r="O37" s="9">
        <f t="shared" si="7"/>
        <v>33</v>
      </c>
    </row>
    <row r="38" spans="2:15" s="24" customFormat="1" ht="15" customHeight="1">
      <c r="B38" s="31"/>
      <c r="D38" s="32" t="e">
        <f t="shared" si="3"/>
        <v>#VALUE!</v>
      </c>
      <c r="E38" s="33" t="e">
        <f t="shared" si="4"/>
        <v>#VALUE!</v>
      </c>
      <c r="F38" s="34" t="e">
        <f t="shared" si="8"/>
        <v>#VALUE!</v>
      </c>
      <c r="J38" s="35">
        <v>34</v>
      </c>
      <c r="K38" s="36">
        <f t="shared" si="5"/>
        <v>68</v>
      </c>
      <c r="L38" s="36" t="s">
        <v>38</v>
      </c>
      <c r="M38" s="36"/>
      <c r="N38" s="36"/>
      <c r="O38" s="36">
        <f t="shared" si="7"/>
        <v>34</v>
      </c>
    </row>
    <row r="39" spans="2:15" ht="15" customHeight="1">
      <c r="D39" s="21">
        <f t="shared" si="3"/>
        <v>771.46603416585003</v>
      </c>
      <c r="E39" s="15">
        <f t="shared" si="4"/>
        <v>1541.9247922996001</v>
      </c>
      <c r="F39" s="12">
        <f t="shared" si="8"/>
        <v>1540.9175162675001</v>
      </c>
      <c r="J39">
        <v>35</v>
      </c>
      <c r="K39" s="9">
        <f t="shared" si="5"/>
        <v>70</v>
      </c>
      <c r="L39" s="9">
        <f t="shared" si="6"/>
        <v>140</v>
      </c>
      <c r="M39" s="9"/>
      <c r="N39" s="9"/>
      <c r="O39" s="9">
        <f t="shared" si="7"/>
        <v>35</v>
      </c>
    </row>
    <row r="40" spans="2:15" ht="15" customHeight="1">
      <c r="D40" s="21">
        <f t="shared" si="3"/>
        <v>793.47914154110003</v>
      </c>
      <c r="E40" s="15">
        <f t="shared" si="4"/>
        <v>1585.9510070501001</v>
      </c>
      <c r="F40" s="12">
        <f t="shared" si="8"/>
        <v>1584.9437310180001</v>
      </c>
      <c r="J40">
        <v>36</v>
      </c>
      <c r="K40" s="9">
        <f t="shared" si="5"/>
        <v>72</v>
      </c>
      <c r="L40" s="9">
        <f t="shared" si="6"/>
        <v>144</v>
      </c>
      <c r="M40" s="9"/>
      <c r="N40" s="9"/>
      <c r="O40" s="9">
        <f t="shared" si="7"/>
        <v>36</v>
      </c>
    </row>
    <row r="41" spans="2:15" ht="15" customHeight="1">
      <c r="D41" s="21">
        <f t="shared" si="3"/>
        <v>815.49224891635004</v>
      </c>
      <c r="E41" s="15">
        <f t="shared" si="4"/>
        <v>1629.9772218006001</v>
      </c>
      <c r="F41" s="12">
        <f t="shared" si="8"/>
        <v>1628.9699457685001</v>
      </c>
      <c r="J41">
        <v>37</v>
      </c>
      <c r="K41" s="9">
        <f t="shared" si="5"/>
        <v>74</v>
      </c>
      <c r="L41" s="9">
        <f t="shared" si="6"/>
        <v>148</v>
      </c>
      <c r="M41" s="9"/>
      <c r="N41" s="9"/>
      <c r="O41" s="9">
        <f t="shared" si="7"/>
        <v>37</v>
      </c>
    </row>
    <row r="42" spans="2:15" ht="15" customHeight="1">
      <c r="D42" s="21">
        <f t="shared" si="3"/>
        <v>837.50535629160004</v>
      </c>
      <c r="E42" s="15">
        <f t="shared" si="4"/>
        <v>1674.0034365511001</v>
      </c>
      <c r="F42" s="12">
        <f t="shared" si="8"/>
        <v>1672.9961605190001</v>
      </c>
      <c r="J42">
        <v>38</v>
      </c>
      <c r="K42" s="9">
        <f t="shared" si="5"/>
        <v>76</v>
      </c>
      <c r="L42" s="9">
        <f t="shared" si="6"/>
        <v>152</v>
      </c>
      <c r="M42" s="9"/>
      <c r="N42" s="9"/>
      <c r="O42" s="9">
        <f t="shared" si="7"/>
        <v>38</v>
      </c>
    </row>
    <row r="43" spans="2:15" ht="15" customHeight="1">
      <c r="D43" s="21">
        <f t="shared" si="3"/>
        <v>859.51846366684993</v>
      </c>
      <c r="E43" s="15">
        <f t="shared" si="4"/>
        <v>1718.0296513015999</v>
      </c>
      <c r="F43" s="12">
        <f t="shared" si="8"/>
        <v>1717.0223752694999</v>
      </c>
      <c r="J43">
        <v>39</v>
      </c>
      <c r="K43" s="9">
        <f t="shared" si="5"/>
        <v>78</v>
      </c>
      <c r="L43" s="9">
        <f t="shared" si="6"/>
        <v>156</v>
      </c>
      <c r="M43" s="9"/>
      <c r="N43" s="9"/>
      <c r="O43" s="9">
        <f t="shared" si="7"/>
        <v>39</v>
      </c>
    </row>
    <row r="44" spans="2:15" ht="15" customHeight="1">
      <c r="D44" s="21">
        <f t="shared" si="3"/>
        <v>881.53157104210004</v>
      </c>
      <c r="E44" s="15">
        <f t="shared" si="4"/>
        <v>1762.0558660521001</v>
      </c>
      <c r="F44" s="12">
        <f t="shared" si="8"/>
        <v>1761.0485900200001</v>
      </c>
      <c r="J44">
        <v>40</v>
      </c>
      <c r="K44" s="9">
        <f t="shared" si="5"/>
        <v>80</v>
      </c>
      <c r="L44" s="9">
        <f t="shared" si="6"/>
        <v>160</v>
      </c>
      <c r="M44" s="9"/>
      <c r="N44" s="9"/>
      <c r="O44" s="9">
        <f t="shared" si="7"/>
        <v>40</v>
      </c>
    </row>
    <row r="45" spans="2:15" ht="15" customHeight="1">
      <c r="D45" s="21">
        <f t="shared" si="3"/>
        <v>903.54467841735004</v>
      </c>
      <c r="E45" s="15">
        <f t="shared" si="4"/>
        <v>1806.0820808026001</v>
      </c>
      <c r="F45" s="12">
        <f t="shared" si="8"/>
        <v>1805.0748047705001</v>
      </c>
      <c r="J45">
        <v>41</v>
      </c>
      <c r="K45" s="9">
        <f t="shared" si="5"/>
        <v>82</v>
      </c>
      <c r="L45" s="9">
        <f t="shared" si="6"/>
        <v>164</v>
      </c>
      <c r="M45" s="9"/>
      <c r="N45" s="9"/>
      <c r="O45" s="9">
        <f t="shared" si="7"/>
        <v>41</v>
      </c>
    </row>
    <row r="46" spans="2:15" ht="15" customHeight="1">
      <c r="D46" s="21">
        <f t="shared" si="3"/>
        <v>925.55778579259993</v>
      </c>
      <c r="E46" s="15">
        <f t="shared" si="4"/>
        <v>1850.1082955530999</v>
      </c>
      <c r="F46" s="12">
        <f t="shared" si="8"/>
        <v>1849.1010195209999</v>
      </c>
      <c r="J46">
        <v>42</v>
      </c>
      <c r="K46" s="9">
        <f t="shared" si="5"/>
        <v>84</v>
      </c>
      <c r="L46" s="9">
        <f t="shared" si="6"/>
        <v>168</v>
      </c>
      <c r="M46" s="9"/>
      <c r="N46" s="9"/>
      <c r="O46" s="9">
        <f t="shared" si="7"/>
        <v>42</v>
      </c>
    </row>
    <row r="47" spans="2:15" ht="15" customHeight="1">
      <c r="D47" s="21">
        <f t="shared" si="3"/>
        <v>947.57089316784993</v>
      </c>
      <c r="E47" s="15">
        <f t="shared" si="4"/>
        <v>1894.1345103035999</v>
      </c>
      <c r="F47" s="12">
        <f t="shared" si="8"/>
        <v>1893.1272342714999</v>
      </c>
      <c r="J47">
        <v>43</v>
      </c>
      <c r="K47" s="9">
        <f t="shared" si="5"/>
        <v>86</v>
      </c>
      <c r="L47" s="9">
        <f t="shared" si="6"/>
        <v>172</v>
      </c>
      <c r="M47" s="9"/>
      <c r="N47" s="9"/>
      <c r="O47" s="9">
        <f t="shared" si="7"/>
        <v>43</v>
      </c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zoomScale="75" workbookViewId="0">
      <selection activeCell="A4" sqref="A4:A5"/>
    </sheetView>
  </sheetViews>
  <sheetFormatPr defaultRowHeight="15" customHeight="1"/>
  <cols>
    <col min="1" max="1" width="13.7109375" style="1" customWidth="1"/>
    <col min="2" max="2" width="13.42578125" style="2" customWidth="1"/>
    <col min="3" max="3" width="14.7109375" style="2" customWidth="1"/>
    <col min="4" max="4" width="11.7109375" style="8" customWidth="1"/>
    <col min="5" max="5" width="22" style="2" bestFit="1" customWidth="1"/>
    <col min="6" max="7" width="12" style="2" customWidth="1"/>
    <col min="8" max="19" width="9.140625" style="2"/>
    <col min="20" max="20" width="9.28515625" style="2" bestFit="1" customWidth="1"/>
    <col min="21" max="256" width="9.140625" style="2"/>
    <col min="257" max="257" width="13.7109375" style="2" customWidth="1"/>
    <col min="258" max="258" width="13.42578125" style="2" customWidth="1"/>
    <col min="259" max="259" width="14.7109375" style="2" customWidth="1"/>
    <col min="260" max="260" width="11.7109375" style="2" customWidth="1"/>
    <col min="261" max="261" width="22" style="2" bestFit="1" customWidth="1"/>
    <col min="262" max="263" width="12" style="2" customWidth="1"/>
    <col min="264" max="275" width="9.140625" style="2"/>
    <col min="276" max="276" width="9.28515625" style="2" bestFit="1" customWidth="1"/>
    <col min="277" max="512" width="9.140625" style="2"/>
    <col min="513" max="513" width="13.7109375" style="2" customWidth="1"/>
    <col min="514" max="514" width="13.42578125" style="2" customWidth="1"/>
    <col min="515" max="515" width="14.7109375" style="2" customWidth="1"/>
    <col min="516" max="516" width="11.7109375" style="2" customWidth="1"/>
    <col min="517" max="517" width="22" style="2" bestFit="1" customWidth="1"/>
    <col min="518" max="519" width="12" style="2" customWidth="1"/>
    <col min="520" max="531" width="9.140625" style="2"/>
    <col min="532" max="532" width="9.28515625" style="2" bestFit="1" customWidth="1"/>
    <col min="533" max="768" width="9.140625" style="2"/>
    <col min="769" max="769" width="13.7109375" style="2" customWidth="1"/>
    <col min="770" max="770" width="13.42578125" style="2" customWidth="1"/>
    <col min="771" max="771" width="14.7109375" style="2" customWidth="1"/>
    <col min="772" max="772" width="11.7109375" style="2" customWidth="1"/>
    <col min="773" max="773" width="22" style="2" bestFit="1" customWidth="1"/>
    <col min="774" max="775" width="12" style="2" customWidth="1"/>
    <col min="776" max="787" width="9.140625" style="2"/>
    <col min="788" max="788" width="9.28515625" style="2" bestFit="1" customWidth="1"/>
    <col min="789" max="1024" width="9.140625" style="2"/>
    <col min="1025" max="1025" width="13.7109375" style="2" customWidth="1"/>
    <col min="1026" max="1026" width="13.42578125" style="2" customWidth="1"/>
    <col min="1027" max="1027" width="14.7109375" style="2" customWidth="1"/>
    <col min="1028" max="1028" width="11.7109375" style="2" customWidth="1"/>
    <col min="1029" max="1029" width="22" style="2" bestFit="1" customWidth="1"/>
    <col min="1030" max="1031" width="12" style="2" customWidth="1"/>
    <col min="1032" max="1043" width="9.140625" style="2"/>
    <col min="1044" max="1044" width="9.28515625" style="2" bestFit="1" customWidth="1"/>
    <col min="1045" max="1280" width="9.140625" style="2"/>
    <col min="1281" max="1281" width="13.7109375" style="2" customWidth="1"/>
    <col min="1282" max="1282" width="13.42578125" style="2" customWidth="1"/>
    <col min="1283" max="1283" width="14.7109375" style="2" customWidth="1"/>
    <col min="1284" max="1284" width="11.7109375" style="2" customWidth="1"/>
    <col min="1285" max="1285" width="22" style="2" bestFit="1" customWidth="1"/>
    <col min="1286" max="1287" width="12" style="2" customWidth="1"/>
    <col min="1288" max="1299" width="9.140625" style="2"/>
    <col min="1300" max="1300" width="9.28515625" style="2" bestFit="1" customWidth="1"/>
    <col min="1301" max="1536" width="9.140625" style="2"/>
    <col min="1537" max="1537" width="13.7109375" style="2" customWidth="1"/>
    <col min="1538" max="1538" width="13.42578125" style="2" customWidth="1"/>
    <col min="1539" max="1539" width="14.7109375" style="2" customWidth="1"/>
    <col min="1540" max="1540" width="11.7109375" style="2" customWidth="1"/>
    <col min="1541" max="1541" width="22" style="2" bestFit="1" customWidth="1"/>
    <col min="1542" max="1543" width="12" style="2" customWidth="1"/>
    <col min="1544" max="1555" width="9.140625" style="2"/>
    <col min="1556" max="1556" width="9.28515625" style="2" bestFit="1" customWidth="1"/>
    <col min="1557" max="1792" width="9.140625" style="2"/>
    <col min="1793" max="1793" width="13.7109375" style="2" customWidth="1"/>
    <col min="1794" max="1794" width="13.42578125" style="2" customWidth="1"/>
    <col min="1795" max="1795" width="14.7109375" style="2" customWidth="1"/>
    <col min="1796" max="1796" width="11.7109375" style="2" customWidth="1"/>
    <col min="1797" max="1797" width="22" style="2" bestFit="1" customWidth="1"/>
    <col min="1798" max="1799" width="12" style="2" customWidth="1"/>
    <col min="1800" max="1811" width="9.140625" style="2"/>
    <col min="1812" max="1812" width="9.28515625" style="2" bestFit="1" customWidth="1"/>
    <col min="1813" max="2048" width="9.140625" style="2"/>
    <col min="2049" max="2049" width="13.7109375" style="2" customWidth="1"/>
    <col min="2050" max="2050" width="13.42578125" style="2" customWidth="1"/>
    <col min="2051" max="2051" width="14.7109375" style="2" customWidth="1"/>
    <col min="2052" max="2052" width="11.7109375" style="2" customWidth="1"/>
    <col min="2053" max="2053" width="22" style="2" bestFit="1" customWidth="1"/>
    <col min="2054" max="2055" width="12" style="2" customWidth="1"/>
    <col min="2056" max="2067" width="9.140625" style="2"/>
    <col min="2068" max="2068" width="9.28515625" style="2" bestFit="1" customWidth="1"/>
    <col min="2069" max="2304" width="9.140625" style="2"/>
    <col min="2305" max="2305" width="13.7109375" style="2" customWidth="1"/>
    <col min="2306" max="2306" width="13.42578125" style="2" customWidth="1"/>
    <col min="2307" max="2307" width="14.7109375" style="2" customWidth="1"/>
    <col min="2308" max="2308" width="11.7109375" style="2" customWidth="1"/>
    <col min="2309" max="2309" width="22" style="2" bestFit="1" customWidth="1"/>
    <col min="2310" max="2311" width="12" style="2" customWidth="1"/>
    <col min="2312" max="2323" width="9.140625" style="2"/>
    <col min="2324" max="2324" width="9.28515625" style="2" bestFit="1" customWidth="1"/>
    <col min="2325" max="2560" width="9.140625" style="2"/>
    <col min="2561" max="2561" width="13.7109375" style="2" customWidth="1"/>
    <col min="2562" max="2562" width="13.42578125" style="2" customWidth="1"/>
    <col min="2563" max="2563" width="14.7109375" style="2" customWidth="1"/>
    <col min="2564" max="2564" width="11.7109375" style="2" customWidth="1"/>
    <col min="2565" max="2565" width="22" style="2" bestFit="1" customWidth="1"/>
    <col min="2566" max="2567" width="12" style="2" customWidth="1"/>
    <col min="2568" max="2579" width="9.140625" style="2"/>
    <col min="2580" max="2580" width="9.28515625" style="2" bestFit="1" customWidth="1"/>
    <col min="2581" max="2816" width="9.140625" style="2"/>
    <col min="2817" max="2817" width="13.7109375" style="2" customWidth="1"/>
    <col min="2818" max="2818" width="13.42578125" style="2" customWidth="1"/>
    <col min="2819" max="2819" width="14.7109375" style="2" customWidth="1"/>
    <col min="2820" max="2820" width="11.7109375" style="2" customWidth="1"/>
    <col min="2821" max="2821" width="22" style="2" bestFit="1" customWidth="1"/>
    <col min="2822" max="2823" width="12" style="2" customWidth="1"/>
    <col min="2824" max="2835" width="9.140625" style="2"/>
    <col min="2836" max="2836" width="9.28515625" style="2" bestFit="1" customWidth="1"/>
    <col min="2837" max="3072" width="9.140625" style="2"/>
    <col min="3073" max="3073" width="13.7109375" style="2" customWidth="1"/>
    <col min="3074" max="3074" width="13.42578125" style="2" customWidth="1"/>
    <col min="3075" max="3075" width="14.7109375" style="2" customWidth="1"/>
    <col min="3076" max="3076" width="11.7109375" style="2" customWidth="1"/>
    <col min="3077" max="3077" width="22" style="2" bestFit="1" customWidth="1"/>
    <col min="3078" max="3079" width="12" style="2" customWidth="1"/>
    <col min="3080" max="3091" width="9.140625" style="2"/>
    <col min="3092" max="3092" width="9.28515625" style="2" bestFit="1" customWidth="1"/>
    <col min="3093" max="3328" width="9.140625" style="2"/>
    <col min="3329" max="3329" width="13.7109375" style="2" customWidth="1"/>
    <col min="3330" max="3330" width="13.42578125" style="2" customWidth="1"/>
    <col min="3331" max="3331" width="14.7109375" style="2" customWidth="1"/>
    <col min="3332" max="3332" width="11.7109375" style="2" customWidth="1"/>
    <col min="3333" max="3333" width="22" style="2" bestFit="1" customWidth="1"/>
    <col min="3334" max="3335" width="12" style="2" customWidth="1"/>
    <col min="3336" max="3347" width="9.140625" style="2"/>
    <col min="3348" max="3348" width="9.28515625" style="2" bestFit="1" customWidth="1"/>
    <col min="3349" max="3584" width="9.140625" style="2"/>
    <col min="3585" max="3585" width="13.7109375" style="2" customWidth="1"/>
    <col min="3586" max="3586" width="13.42578125" style="2" customWidth="1"/>
    <col min="3587" max="3587" width="14.7109375" style="2" customWidth="1"/>
    <col min="3588" max="3588" width="11.7109375" style="2" customWidth="1"/>
    <col min="3589" max="3589" width="22" style="2" bestFit="1" customWidth="1"/>
    <col min="3590" max="3591" width="12" style="2" customWidth="1"/>
    <col min="3592" max="3603" width="9.140625" style="2"/>
    <col min="3604" max="3604" width="9.28515625" style="2" bestFit="1" customWidth="1"/>
    <col min="3605" max="3840" width="9.140625" style="2"/>
    <col min="3841" max="3841" width="13.7109375" style="2" customWidth="1"/>
    <col min="3842" max="3842" width="13.42578125" style="2" customWidth="1"/>
    <col min="3843" max="3843" width="14.7109375" style="2" customWidth="1"/>
    <col min="3844" max="3844" width="11.7109375" style="2" customWidth="1"/>
    <col min="3845" max="3845" width="22" style="2" bestFit="1" customWidth="1"/>
    <col min="3846" max="3847" width="12" style="2" customWidth="1"/>
    <col min="3848" max="3859" width="9.140625" style="2"/>
    <col min="3860" max="3860" width="9.28515625" style="2" bestFit="1" customWidth="1"/>
    <col min="3861" max="4096" width="9.140625" style="2"/>
    <col min="4097" max="4097" width="13.7109375" style="2" customWidth="1"/>
    <col min="4098" max="4098" width="13.42578125" style="2" customWidth="1"/>
    <col min="4099" max="4099" width="14.7109375" style="2" customWidth="1"/>
    <col min="4100" max="4100" width="11.7109375" style="2" customWidth="1"/>
    <col min="4101" max="4101" width="22" style="2" bestFit="1" customWidth="1"/>
    <col min="4102" max="4103" width="12" style="2" customWidth="1"/>
    <col min="4104" max="4115" width="9.140625" style="2"/>
    <col min="4116" max="4116" width="9.28515625" style="2" bestFit="1" customWidth="1"/>
    <col min="4117" max="4352" width="9.140625" style="2"/>
    <col min="4353" max="4353" width="13.7109375" style="2" customWidth="1"/>
    <col min="4354" max="4354" width="13.42578125" style="2" customWidth="1"/>
    <col min="4355" max="4355" width="14.7109375" style="2" customWidth="1"/>
    <col min="4356" max="4356" width="11.7109375" style="2" customWidth="1"/>
    <col min="4357" max="4357" width="22" style="2" bestFit="1" customWidth="1"/>
    <col min="4358" max="4359" width="12" style="2" customWidth="1"/>
    <col min="4360" max="4371" width="9.140625" style="2"/>
    <col min="4372" max="4372" width="9.28515625" style="2" bestFit="1" customWidth="1"/>
    <col min="4373" max="4608" width="9.140625" style="2"/>
    <col min="4609" max="4609" width="13.7109375" style="2" customWidth="1"/>
    <col min="4610" max="4610" width="13.42578125" style="2" customWidth="1"/>
    <col min="4611" max="4611" width="14.7109375" style="2" customWidth="1"/>
    <col min="4612" max="4612" width="11.7109375" style="2" customWidth="1"/>
    <col min="4613" max="4613" width="22" style="2" bestFit="1" customWidth="1"/>
    <col min="4614" max="4615" width="12" style="2" customWidth="1"/>
    <col min="4616" max="4627" width="9.140625" style="2"/>
    <col min="4628" max="4628" width="9.28515625" style="2" bestFit="1" customWidth="1"/>
    <col min="4629" max="4864" width="9.140625" style="2"/>
    <col min="4865" max="4865" width="13.7109375" style="2" customWidth="1"/>
    <col min="4866" max="4866" width="13.42578125" style="2" customWidth="1"/>
    <col min="4867" max="4867" width="14.7109375" style="2" customWidth="1"/>
    <col min="4868" max="4868" width="11.7109375" style="2" customWidth="1"/>
    <col min="4869" max="4869" width="22" style="2" bestFit="1" customWidth="1"/>
    <col min="4870" max="4871" width="12" style="2" customWidth="1"/>
    <col min="4872" max="4883" width="9.140625" style="2"/>
    <col min="4884" max="4884" width="9.28515625" style="2" bestFit="1" customWidth="1"/>
    <col min="4885" max="5120" width="9.140625" style="2"/>
    <col min="5121" max="5121" width="13.7109375" style="2" customWidth="1"/>
    <col min="5122" max="5122" width="13.42578125" style="2" customWidth="1"/>
    <col min="5123" max="5123" width="14.7109375" style="2" customWidth="1"/>
    <col min="5124" max="5124" width="11.7109375" style="2" customWidth="1"/>
    <col min="5125" max="5125" width="22" style="2" bestFit="1" customWidth="1"/>
    <col min="5126" max="5127" width="12" style="2" customWidth="1"/>
    <col min="5128" max="5139" width="9.140625" style="2"/>
    <col min="5140" max="5140" width="9.28515625" style="2" bestFit="1" customWidth="1"/>
    <col min="5141" max="5376" width="9.140625" style="2"/>
    <col min="5377" max="5377" width="13.7109375" style="2" customWidth="1"/>
    <col min="5378" max="5378" width="13.42578125" style="2" customWidth="1"/>
    <col min="5379" max="5379" width="14.7109375" style="2" customWidth="1"/>
    <col min="5380" max="5380" width="11.7109375" style="2" customWidth="1"/>
    <col min="5381" max="5381" width="22" style="2" bestFit="1" customWidth="1"/>
    <col min="5382" max="5383" width="12" style="2" customWidth="1"/>
    <col min="5384" max="5395" width="9.140625" style="2"/>
    <col min="5396" max="5396" width="9.28515625" style="2" bestFit="1" customWidth="1"/>
    <col min="5397" max="5632" width="9.140625" style="2"/>
    <col min="5633" max="5633" width="13.7109375" style="2" customWidth="1"/>
    <col min="5634" max="5634" width="13.42578125" style="2" customWidth="1"/>
    <col min="5635" max="5635" width="14.7109375" style="2" customWidth="1"/>
    <col min="5636" max="5636" width="11.7109375" style="2" customWidth="1"/>
    <col min="5637" max="5637" width="22" style="2" bestFit="1" customWidth="1"/>
    <col min="5638" max="5639" width="12" style="2" customWidth="1"/>
    <col min="5640" max="5651" width="9.140625" style="2"/>
    <col min="5652" max="5652" width="9.28515625" style="2" bestFit="1" customWidth="1"/>
    <col min="5653" max="5888" width="9.140625" style="2"/>
    <col min="5889" max="5889" width="13.7109375" style="2" customWidth="1"/>
    <col min="5890" max="5890" width="13.42578125" style="2" customWidth="1"/>
    <col min="5891" max="5891" width="14.7109375" style="2" customWidth="1"/>
    <col min="5892" max="5892" width="11.7109375" style="2" customWidth="1"/>
    <col min="5893" max="5893" width="22" style="2" bestFit="1" customWidth="1"/>
    <col min="5894" max="5895" width="12" style="2" customWidth="1"/>
    <col min="5896" max="5907" width="9.140625" style="2"/>
    <col min="5908" max="5908" width="9.28515625" style="2" bestFit="1" customWidth="1"/>
    <col min="5909" max="6144" width="9.140625" style="2"/>
    <col min="6145" max="6145" width="13.7109375" style="2" customWidth="1"/>
    <col min="6146" max="6146" width="13.42578125" style="2" customWidth="1"/>
    <col min="6147" max="6147" width="14.7109375" style="2" customWidth="1"/>
    <col min="6148" max="6148" width="11.7109375" style="2" customWidth="1"/>
    <col min="6149" max="6149" width="22" style="2" bestFit="1" customWidth="1"/>
    <col min="6150" max="6151" width="12" style="2" customWidth="1"/>
    <col min="6152" max="6163" width="9.140625" style="2"/>
    <col min="6164" max="6164" width="9.28515625" style="2" bestFit="1" customWidth="1"/>
    <col min="6165" max="6400" width="9.140625" style="2"/>
    <col min="6401" max="6401" width="13.7109375" style="2" customWidth="1"/>
    <col min="6402" max="6402" width="13.42578125" style="2" customWidth="1"/>
    <col min="6403" max="6403" width="14.7109375" style="2" customWidth="1"/>
    <col min="6404" max="6404" width="11.7109375" style="2" customWidth="1"/>
    <col min="6405" max="6405" width="22" style="2" bestFit="1" customWidth="1"/>
    <col min="6406" max="6407" width="12" style="2" customWidth="1"/>
    <col min="6408" max="6419" width="9.140625" style="2"/>
    <col min="6420" max="6420" width="9.28515625" style="2" bestFit="1" customWidth="1"/>
    <col min="6421" max="6656" width="9.140625" style="2"/>
    <col min="6657" max="6657" width="13.7109375" style="2" customWidth="1"/>
    <col min="6658" max="6658" width="13.42578125" style="2" customWidth="1"/>
    <col min="6659" max="6659" width="14.7109375" style="2" customWidth="1"/>
    <col min="6660" max="6660" width="11.7109375" style="2" customWidth="1"/>
    <col min="6661" max="6661" width="22" style="2" bestFit="1" customWidth="1"/>
    <col min="6662" max="6663" width="12" style="2" customWidth="1"/>
    <col min="6664" max="6675" width="9.140625" style="2"/>
    <col min="6676" max="6676" width="9.28515625" style="2" bestFit="1" customWidth="1"/>
    <col min="6677" max="6912" width="9.140625" style="2"/>
    <col min="6913" max="6913" width="13.7109375" style="2" customWidth="1"/>
    <col min="6914" max="6914" width="13.42578125" style="2" customWidth="1"/>
    <col min="6915" max="6915" width="14.7109375" style="2" customWidth="1"/>
    <col min="6916" max="6916" width="11.7109375" style="2" customWidth="1"/>
    <col min="6917" max="6917" width="22" style="2" bestFit="1" customWidth="1"/>
    <col min="6918" max="6919" width="12" style="2" customWidth="1"/>
    <col min="6920" max="6931" width="9.140625" style="2"/>
    <col min="6932" max="6932" width="9.28515625" style="2" bestFit="1" customWidth="1"/>
    <col min="6933" max="7168" width="9.140625" style="2"/>
    <col min="7169" max="7169" width="13.7109375" style="2" customWidth="1"/>
    <col min="7170" max="7170" width="13.42578125" style="2" customWidth="1"/>
    <col min="7171" max="7171" width="14.7109375" style="2" customWidth="1"/>
    <col min="7172" max="7172" width="11.7109375" style="2" customWidth="1"/>
    <col min="7173" max="7173" width="22" style="2" bestFit="1" customWidth="1"/>
    <col min="7174" max="7175" width="12" style="2" customWidth="1"/>
    <col min="7176" max="7187" width="9.140625" style="2"/>
    <col min="7188" max="7188" width="9.28515625" style="2" bestFit="1" customWidth="1"/>
    <col min="7189" max="7424" width="9.140625" style="2"/>
    <col min="7425" max="7425" width="13.7109375" style="2" customWidth="1"/>
    <col min="7426" max="7426" width="13.42578125" style="2" customWidth="1"/>
    <col min="7427" max="7427" width="14.7109375" style="2" customWidth="1"/>
    <col min="7428" max="7428" width="11.7109375" style="2" customWidth="1"/>
    <col min="7429" max="7429" width="22" style="2" bestFit="1" customWidth="1"/>
    <col min="7430" max="7431" width="12" style="2" customWidth="1"/>
    <col min="7432" max="7443" width="9.140625" style="2"/>
    <col min="7444" max="7444" width="9.28515625" style="2" bestFit="1" customWidth="1"/>
    <col min="7445" max="7680" width="9.140625" style="2"/>
    <col min="7681" max="7681" width="13.7109375" style="2" customWidth="1"/>
    <col min="7682" max="7682" width="13.42578125" style="2" customWidth="1"/>
    <col min="7683" max="7683" width="14.7109375" style="2" customWidth="1"/>
    <col min="7684" max="7684" width="11.7109375" style="2" customWidth="1"/>
    <col min="7685" max="7685" width="22" style="2" bestFit="1" customWidth="1"/>
    <col min="7686" max="7687" width="12" style="2" customWidth="1"/>
    <col min="7688" max="7699" width="9.140625" style="2"/>
    <col min="7700" max="7700" width="9.28515625" style="2" bestFit="1" customWidth="1"/>
    <col min="7701" max="7936" width="9.140625" style="2"/>
    <col min="7937" max="7937" width="13.7109375" style="2" customWidth="1"/>
    <col min="7938" max="7938" width="13.42578125" style="2" customWidth="1"/>
    <col min="7939" max="7939" width="14.7109375" style="2" customWidth="1"/>
    <col min="7940" max="7940" width="11.7109375" style="2" customWidth="1"/>
    <col min="7941" max="7941" width="22" style="2" bestFit="1" customWidth="1"/>
    <col min="7942" max="7943" width="12" style="2" customWidth="1"/>
    <col min="7944" max="7955" width="9.140625" style="2"/>
    <col min="7956" max="7956" width="9.28515625" style="2" bestFit="1" customWidth="1"/>
    <col min="7957" max="8192" width="9.140625" style="2"/>
    <col min="8193" max="8193" width="13.7109375" style="2" customWidth="1"/>
    <col min="8194" max="8194" width="13.42578125" style="2" customWidth="1"/>
    <col min="8195" max="8195" width="14.7109375" style="2" customWidth="1"/>
    <col min="8196" max="8196" width="11.7109375" style="2" customWidth="1"/>
    <col min="8197" max="8197" width="22" style="2" bestFit="1" customWidth="1"/>
    <col min="8198" max="8199" width="12" style="2" customWidth="1"/>
    <col min="8200" max="8211" width="9.140625" style="2"/>
    <col min="8212" max="8212" width="9.28515625" style="2" bestFit="1" customWidth="1"/>
    <col min="8213" max="8448" width="9.140625" style="2"/>
    <col min="8449" max="8449" width="13.7109375" style="2" customWidth="1"/>
    <col min="8450" max="8450" width="13.42578125" style="2" customWidth="1"/>
    <col min="8451" max="8451" width="14.7109375" style="2" customWidth="1"/>
    <col min="8452" max="8452" width="11.7109375" style="2" customWidth="1"/>
    <col min="8453" max="8453" width="22" style="2" bestFit="1" customWidth="1"/>
    <col min="8454" max="8455" width="12" style="2" customWidth="1"/>
    <col min="8456" max="8467" width="9.140625" style="2"/>
    <col min="8468" max="8468" width="9.28515625" style="2" bestFit="1" customWidth="1"/>
    <col min="8469" max="8704" width="9.140625" style="2"/>
    <col min="8705" max="8705" width="13.7109375" style="2" customWidth="1"/>
    <col min="8706" max="8706" width="13.42578125" style="2" customWidth="1"/>
    <col min="8707" max="8707" width="14.7109375" style="2" customWidth="1"/>
    <col min="8708" max="8708" width="11.7109375" style="2" customWidth="1"/>
    <col min="8709" max="8709" width="22" style="2" bestFit="1" customWidth="1"/>
    <col min="8710" max="8711" width="12" style="2" customWidth="1"/>
    <col min="8712" max="8723" width="9.140625" style="2"/>
    <col min="8724" max="8724" width="9.28515625" style="2" bestFit="1" customWidth="1"/>
    <col min="8725" max="8960" width="9.140625" style="2"/>
    <col min="8961" max="8961" width="13.7109375" style="2" customWidth="1"/>
    <col min="8962" max="8962" width="13.42578125" style="2" customWidth="1"/>
    <col min="8963" max="8963" width="14.7109375" style="2" customWidth="1"/>
    <col min="8964" max="8964" width="11.7109375" style="2" customWidth="1"/>
    <col min="8965" max="8965" width="22" style="2" bestFit="1" customWidth="1"/>
    <col min="8966" max="8967" width="12" style="2" customWidth="1"/>
    <col min="8968" max="8979" width="9.140625" style="2"/>
    <col min="8980" max="8980" width="9.28515625" style="2" bestFit="1" customWidth="1"/>
    <col min="8981" max="9216" width="9.140625" style="2"/>
    <col min="9217" max="9217" width="13.7109375" style="2" customWidth="1"/>
    <col min="9218" max="9218" width="13.42578125" style="2" customWidth="1"/>
    <col min="9219" max="9219" width="14.7109375" style="2" customWidth="1"/>
    <col min="9220" max="9220" width="11.7109375" style="2" customWidth="1"/>
    <col min="9221" max="9221" width="22" style="2" bestFit="1" customWidth="1"/>
    <col min="9222" max="9223" width="12" style="2" customWidth="1"/>
    <col min="9224" max="9235" width="9.140625" style="2"/>
    <col min="9236" max="9236" width="9.28515625" style="2" bestFit="1" customWidth="1"/>
    <col min="9237" max="9472" width="9.140625" style="2"/>
    <col min="9473" max="9473" width="13.7109375" style="2" customWidth="1"/>
    <col min="9474" max="9474" width="13.42578125" style="2" customWidth="1"/>
    <col min="9475" max="9475" width="14.7109375" style="2" customWidth="1"/>
    <col min="9476" max="9476" width="11.7109375" style="2" customWidth="1"/>
    <col min="9477" max="9477" width="22" style="2" bestFit="1" customWidth="1"/>
    <col min="9478" max="9479" width="12" style="2" customWidth="1"/>
    <col min="9480" max="9491" width="9.140625" style="2"/>
    <col min="9492" max="9492" width="9.28515625" style="2" bestFit="1" customWidth="1"/>
    <col min="9493" max="9728" width="9.140625" style="2"/>
    <col min="9729" max="9729" width="13.7109375" style="2" customWidth="1"/>
    <col min="9730" max="9730" width="13.42578125" style="2" customWidth="1"/>
    <col min="9731" max="9731" width="14.7109375" style="2" customWidth="1"/>
    <col min="9732" max="9732" width="11.7109375" style="2" customWidth="1"/>
    <col min="9733" max="9733" width="22" style="2" bestFit="1" customWidth="1"/>
    <col min="9734" max="9735" width="12" style="2" customWidth="1"/>
    <col min="9736" max="9747" width="9.140625" style="2"/>
    <col min="9748" max="9748" width="9.28515625" style="2" bestFit="1" customWidth="1"/>
    <col min="9749" max="9984" width="9.140625" style="2"/>
    <col min="9985" max="9985" width="13.7109375" style="2" customWidth="1"/>
    <col min="9986" max="9986" width="13.42578125" style="2" customWidth="1"/>
    <col min="9987" max="9987" width="14.7109375" style="2" customWidth="1"/>
    <col min="9988" max="9988" width="11.7109375" style="2" customWidth="1"/>
    <col min="9989" max="9989" width="22" style="2" bestFit="1" customWidth="1"/>
    <col min="9990" max="9991" width="12" style="2" customWidth="1"/>
    <col min="9992" max="10003" width="9.140625" style="2"/>
    <col min="10004" max="10004" width="9.28515625" style="2" bestFit="1" customWidth="1"/>
    <col min="10005" max="10240" width="9.140625" style="2"/>
    <col min="10241" max="10241" width="13.7109375" style="2" customWidth="1"/>
    <col min="10242" max="10242" width="13.42578125" style="2" customWidth="1"/>
    <col min="10243" max="10243" width="14.7109375" style="2" customWidth="1"/>
    <col min="10244" max="10244" width="11.7109375" style="2" customWidth="1"/>
    <col min="10245" max="10245" width="22" style="2" bestFit="1" customWidth="1"/>
    <col min="10246" max="10247" width="12" style="2" customWidth="1"/>
    <col min="10248" max="10259" width="9.140625" style="2"/>
    <col min="10260" max="10260" width="9.28515625" style="2" bestFit="1" customWidth="1"/>
    <col min="10261" max="10496" width="9.140625" style="2"/>
    <col min="10497" max="10497" width="13.7109375" style="2" customWidth="1"/>
    <col min="10498" max="10498" width="13.42578125" style="2" customWidth="1"/>
    <col min="10499" max="10499" width="14.7109375" style="2" customWidth="1"/>
    <col min="10500" max="10500" width="11.7109375" style="2" customWidth="1"/>
    <col min="10501" max="10501" width="22" style="2" bestFit="1" customWidth="1"/>
    <col min="10502" max="10503" width="12" style="2" customWidth="1"/>
    <col min="10504" max="10515" width="9.140625" style="2"/>
    <col min="10516" max="10516" width="9.28515625" style="2" bestFit="1" customWidth="1"/>
    <col min="10517" max="10752" width="9.140625" style="2"/>
    <col min="10753" max="10753" width="13.7109375" style="2" customWidth="1"/>
    <col min="10754" max="10754" width="13.42578125" style="2" customWidth="1"/>
    <col min="10755" max="10755" width="14.7109375" style="2" customWidth="1"/>
    <col min="10756" max="10756" width="11.7109375" style="2" customWidth="1"/>
    <col min="10757" max="10757" width="22" style="2" bestFit="1" customWidth="1"/>
    <col min="10758" max="10759" width="12" style="2" customWidth="1"/>
    <col min="10760" max="10771" width="9.140625" style="2"/>
    <col min="10772" max="10772" width="9.28515625" style="2" bestFit="1" customWidth="1"/>
    <col min="10773" max="11008" width="9.140625" style="2"/>
    <col min="11009" max="11009" width="13.7109375" style="2" customWidth="1"/>
    <col min="11010" max="11010" width="13.42578125" style="2" customWidth="1"/>
    <col min="11011" max="11011" width="14.7109375" style="2" customWidth="1"/>
    <col min="11012" max="11012" width="11.7109375" style="2" customWidth="1"/>
    <col min="11013" max="11013" width="22" style="2" bestFit="1" customWidth="1"/>
    <col min="11014" max="11015" width="12" style="2" customWidth="1"/>
    <col min="11016" max="11027" width="9.140625" style="2"/>
    <col min="11028" max="11028" width="9.28515625" style="2" bestFit="1" customWidth="1"/>
    <col min="11029" max="11264" width="9.140625" style="2"/>
    <col min="11265" max="11265" width="13.7109375" style="2" customWidth="1"/>
    <col min="11266" max="11266" width="13.42578125" style="2" customWidth="1"/>
    <col min="11267" max="11267" width="14.7109375" style="2" customWidth="1"/>
    <col min="11268" max="11268" width="11.7109375" style="2" customWidth="1"/>
    <col min="11269" max="11269" width="22" style="2" bestFit="1" customWidth="1"/>
    <col min="11270" max="11271" width="12" style="2" customWidth="1"/>
    <col min="11272" max="11283" width="9.140625" style="2"/>
    <col min="11284" max="11284" width="9.28515625" style="2" bestFit="1" customWidth="1"/>
    <col min="11285" max="11520" width="9.140625" style="2"/>
    <col min="11521" max="11521" width="13.7109375" style="2" customWidth="1"/>
    <col min="11522" max="11522" width="13.42578125" style="2" customWidth="1"/>
    <col min="11523" max="11523" width="14.7109375" style="2" customWidth="1"/>
    <col min="11524" max="11524" width="11.7109375" style="2" customWidth="1"/>
    <col min="11525" max="11525" width="22" style="2" bestFit="1" customWidth="1"/>
    <col min="11526" max="11527" width="12" style="2" customWidth="1"/>
    <col min="11528" max="11539" width="9.140625" style="2"/>
    <col min="11540" max="11540" width="9.28515625" style="2" bestFit="1" customWidth="1"/>
    <col min="11541" max="11776" width="9.140625" style="2"/>
    <col min="11777" max="11777" width="13.7109375" style="2" customWidth="1"/>
    <col min="11778" max="11778" width="13.42578125" style="2" customWidth="1"/>
    <col min="11779" max="11779" width="14.7109375" style="2" customWidth="1"/>
    <col min="11780" max="11780" width="11.7109375" style="2" customWidth="1"/>
    <col min="11781" max="11781" width="22" style="2" bestFit="1" customWidth="1"/>
    <col min="11782" max="11783" width="12" style="2" customWidth="1"/>
    <col min="11784" max="11795" width="9.140625" style="2"/>
    <col min="11796" max="11796" width="9.28515625" style="2" bestFit="1" customWidth="1"/>
    <col min="11797" max="12032" width="9.140625" style="2"/>
    <col min="12033" max="12033" width="13.7109375" style="2" customWidth="1"/>
    <col min="12034" max="12034" width="13.42578125" style="2" customWidth="1"/>
    <col min="12035" max="12035" width="14.7109375" style="2" customWidth="1"/>
    <col min="12036" max="12036" width="11.7109375" style="2" customWidth="1"/>
    <col min="12037" max="12037" width="22" style="2" bestFit="1" customWidth="1"/>
    <col min="12038" max="12039" width="12" style="2" customWidth="1"/>
    <col min="12040" max="12051" width="9.140625" style="2"/>
    <col min="12052" max="12052" width="9.28515625" style="2" bestFit="1" customWidth="1"/>
    <col min="12053" max="12288" width="9.140625" style="2"/>
    <col min="12289" max="12289" width="13.7109375" style="2" customWidth="1"/>
    <col min="12290" max="12290" width="13.42578125" style="2" customWidth="1"/>
    <col min="12291" max="12291" width="14.7109375" style="2" customWidth="1"/>
    <col min="12292" max="12292" width="11.7109375" style="2" customWidth="1"/>
    <col min="12293" max="12293" width="22" style="2" bestFit="1" customWidth="1"/>
    <col min="12294" max="12295" width="12" style="2" customWidth="1"/>
    <col min="12296" max="12307" width="9.140625" style="2"/>
    <col min="12308" max="12308" width="9.28515625" style="2" bestFit="1" customWidth="1"/>
    <col min="12309" max="12544" width="9.140625" style="2"/>
    <col min="12545" max="12545" width="13.7109375" style="2" customWidth="1"/>
    <col min="12546" max="12546" width="13.42578125" style="2" customWidth="1"/>
    <col min="12547" max="12547" width="14.7109375" style="2" customWidth="1"/>
    <col min="12548" max="12548" width="11.7109375" style="2" customWidth="1"/>
    <col min="12549" max="12549" width="22" style="2" bestFit="1" customWidth="1"/>
    <col min="12550" max="12551" width="12" style="2" customWidth="1"/>
    <col min="12552" max="12563" width="9.140625" style="2"/>
    <col min="12564" max="12564" width="9.28515625" style="2" bestFit="1" customWidth="1"/>
    <col min="12565" max="12800" width="9.140625" style="2"/>
    <col min="12801" max="12801" width="13.7109375" style="2" customWidth="1"/>
    <col min="12802" max="12802" width="13.42578125" style="2" customWidth="1"/>
    <col min="12803" max="12803" width="14.7109375" style="2" customWidth="1"/>
    <col min="12804" max="12804" width="11.7109375" style="2" customWidth="1"/>
    <col min="12805" max="12805" width="22" style="2" bestFit="1" customWidth="1"/>
    <col min="12806" max="12807" width="12" style="2" customWidth="1"/>
    <col min="12808" max="12819" width="9.140625" style="2"/>
    <col min="12820" max="12820" width="9.28515625" style="2" bestFit="1" customWidth="1"/>
    <col min="12821" max="13056" width="9.140625" style="2"/>
    <col min="13057" max="13057" width="13.7109375" style="2" customWidth="1"/>
    <col min="13058" max="13058" width="13.42578125" style="2" customWidth="1"/>
    <col min="13059" max="13059" width="14.7109375" style="2" customWidth="1"/>
    <col min="13060" max="13060" width="11.7109375" style="2" customWidth="1"/>
    <col min="13061" max="13061" width="22" style="2" bestFit="1" customWidth="1"/>
    <col min="13062" max="13063" width="12" style="2" customWidth="1"/>
    <col min="13064" max="13075" width="9.140625" style="2"/>
    <col min="13076" max="13076" width="9.28515625" style="2" bestFit="1" customWidth="1"/>
    <col min="13077" max="13312" width="9.140625" style="2"/>
    <col min="13313" max="13313" width="13.7109375" style="2" customWidth="1"/>
    <col min="13314" max="13314" width="13.42578125" style="2" customWidth="1"/>
    <col min="13315" max="13315" width="14.7109375" style="2" customWidth="1"/>
    <col min="13316" max="13316" width="11.7109375" style="2" customWidth="1"/>
    <col min="13317" max="13317" width="22" style="2" bestFit="1" customWidth="1"/>
    <col min="13318" max="13319" width="12" style="2" customWidth="1"/>
    <col min="13320" max="13331" width="9.140625" style="2"/>
    <col min="13332" max="13332" width="9.28515625" style="2" bestFit="1" customWidth="1"/>
    <col min="13333" max="13568" width="9.140625" style="2"/>
    <col min="13569" max="13569" width="13.7109375" style="2" customWidth="1"/>
    <col min="13570" max="13570" width="13.42578125" style="2" customWidth="1"/>
    <col min="13571" max="13571" width="14.7109375" style="2" customWidth="1"/>
    <col min="13572" max="13572" width="11.7109375" style="2" customWidth="1"/>
    <col min="13573" max="13573" width="22" style="2" bestFit="1" customWidth="1"/>
    <col min="13574" max="13575" width="12" style="2" customWidth="1"/>
    <col min="13576" max="13587" width="9.140625" style="2"/>
    <col min="13588" max="13588" width="9.28515625" style="2" bestFit="1" customWidth="1"/>
    <col min="13589" max="13824" width="9.140625" style="2"/>
    <col min="13825" max="13825" width="13.7109375" style="2" customWidth="1"/>
    <col min="13826" max="13826" width="13.42578125" style="2" customWidth="1"/>
    <col min="13827" max="13827" width="14.7109375" style="2" customWidth="1"/>
    <col min="13828" max="13828" width="11.7109375" style="2" customWidth="1"/>
    <col min="13829" max="13829" width="22" style="2" bestFit="1" customWidth="1"/>
    <col min="13830" max="13831" width="12" style="2" customWidth="1"/>
    <col min="13832" max="13843" width="9.140625" style="2"/>
    <col min="13844" max="13844" width="9.28515625" style="2" bestFit="1" customWidth="1"/>
    <col min="13845" max="14080" width="9.140625" style="2"/>
    <col min="14081" max="14081" width="13.7109375" style="2" customWidth="1"/>
    <col min="14082" max="14082" width="13.42578125" style="2" customWidth="1"/>
    <col min="14083" max="14083" width="14.7109375" style="2" customWidth="1"/>
    <col min="14084" max="14084" width="11.7109375" style="2" customWidth="1"/>
    <col min="14085" max="14085" width="22" style="2" bestFit="1" customWidth="1"/>
    <col min="14086" max="14087" width="12" style="2" customWidth="1"/>
    <col min="14088" max="14099" width="9.140625" style="2"/>
    <col min="14100" max="14100" width="9.28515625" style="2" bestFit="1" customWidth="1"/>
    <col min="14101" max="14336" width="9.140625" style="2"/>
    <col min="14337" max="14337" width="13.7109375" style="2" customWidth="1"/>
    <col min="14338" max="14338" width="13.42578125" style="2" customWidth="1"/>
    <col min="14339" max="14339" width="14.7109375" style="2" customWidth="1"/>
    <col min="14340" max="14340" width="11.7109375" style="2" customWidth="1"/>
    <col min="14341" max="14341" width="22" style="2" bestFit="1" customWidth="1"/>
    <col min="14342" max="14343" width="12" style="2" customWidth="1"/>
    <col min="14344" max="14355" width="9.140625" style="2"/>
    <col min="14356" max="14356" width="9.28515625" style="2" bestFit="1" customWidth="1"/>
    <col min="14357" max="14592" width="9.140625" style="2"/>
    <col min="14593" max="14593" width="13.7109375" style="2" customWidth="1"/>
    <col min="14594" max="14594" width="13.42578125" style="2" customWidth="1"/>
    <col min="14595" max="14595" width="14.7109375" style="2" customWidth="1"/>
    <col min="14596" max="14596" width="11.7109375" style="2" customWidth="1"/>
    <col min="14597" max="14597" width="22" style="2" bestFit="1" customWidth="1"/>
    <col min="14598" max="14599" width="12" style="2" customWidth="1"/>
    <col min="14600" max="14611" width="9.140625" style="2"/>
    <col min="14612" max="14612" width="9.28515625" style="2" bestFit="1" customWidth="1"/>
    <col min="14613" max="14848" width="9.140625" style="2"/>
    <col min="14849" max="14849" width="13.7109375" style="2" customWidth="1"/>
    <col min="14850" max="14850" width="13.42578125" style="2" customWidth="1"/>
    <col min="14851" max="14851" width="14.7109375" style="2" customWidth="1"/>
    <col min="14852" max="14852" width="11.7109375" style="2" customWidth="1"/>
    <col min="14853" max="14853" width="22" style="2" bestFit="1" customWidth="1"/>
    <col min="14854" max="14855" width="12" style="2" customWidth="1"/>
    <col min="14856" max="14867" width="9.140625" style="2"/>
    <col min="14868" max="14868" width="9.28515625" style="2" bestFit="1" customWidth="1"/>
    <col min="14869" max="15104" width="9.140625" style="2"/>
    <col min="15105" max="15105" width="13.7109375" style="2" customWidth="1"/>
    <col min="15106" max="15106" width="13.42578125" style="2" customWidth="1"/>
    <col min="15107" max="15107" width="14.7109375" style="2" customWidth="1"/>
    <col min="15108" max="15108" width="11.7109375" style="2" customWidth="1"/>
    <col min="15109" max="15109" width="22" style="2" bestFit="1" customWidth="1"/>
    <col min="15110" max="15111" width="12" style="2" customWidth="1"/>
    <col min="15112" max="15123" width="9.140625" style="2"/>
    <col min="15124" max="15124" width="9.28515625" style="2" bestFit="1" customWidth="1"/>
    <col min="15125" max="15360" width="9.140625" style="2"/>
    <col min="15361" max="15361" width="13.7109375" style="2" customWidth="1"/>
    <col min="15362" max="15362" width="13.42578125" style="2" customWidth="1"/>
    <col min="15363" max="15363" width="14.7109375" style="2" customWidth="1"/>
    <col min="15364" max="15364" width="11.7109375" style="2" customWidth="1"/>
    <col min="15365" max="15365" width="22" style="2" bestFit="1" customWidth="1"/>
    <col min="15366" max="15367" width="12" style="2" customWidth="1"/>
    <col min="15368" max="15379" width="9.140625" style="2"/>
    <col min="15380" max="15380" width="9.28515625" style="2" bestFit="1" customWidth="1"/>
    <col min="15381" max="15616" width="9.140625" style="2"/>
    <col min="15617" max="15617" width="13.7109375" style="2" customWidth="1"/>
    <col min="15618" max="15618" width="13.42578125" style="2" customWidth="1"/>
    <col min="15619" max="15619" width="14.7109375" style="2" customWidth="1"/>
    <col min="15620" max="15620" width="11.7109375" style="2" customWidth="1"/>
    <col min="15621" max="15621" width="22" style="2" bestFit="1" customWidth="1"/>
    <col min="15622" max="15623" width="12" style="2" customWidth="1"/>
    <col min="15624" max="15635" width="9.140625" style="2"/>
    <col min="15636" max="15636" width="9.28515625" style="2" bestFit="1" customWidth="1"/>
    <col min="15637" max="15872" width="9.140625" style="2"/>
    <col min="15873" max="15873" width="13.7109375" style="2" customWidth="1"/>
    <col min="15874" max="15874" width="13.42578125" style="2" customWidth="1"/>
    <col min="15875" max="15875" width="14.7109375" style="2" customWidth="1"/>
    <col min="15876" max="15876" width="11.7109375" style="2" customWidth="1"/>
    <col min="15877" max="15877" width="22" style="2" bestFit="1" customWidth="1"/>
    <col min="15878" max="15879" width="12" style="2" customWidth="1"/>
    <col min="15880" max="15891" width="9.140625" style="2"/>
    <col min="15892" max="15892" width="9.28515625" style="2" bestFit="1" customWidth="1"/>
    <col min="15893" max="16128" width="9.140625" style="2"/>
    <col min="16129" max="16129" width="13.7109375" style="2" customWidth="1"/>
    <col min="16130" max="16130" width="13.42578125" style="2" customWidth="1"/>
    <col min="16131" max="16131" width="14.7109375" style="2" customWidth="1"/>
    <col min="16132" max="16132" width="11.7109375" style="2" customWidth="1"/>
    <col min="16133" max="16133" width="22" style="2" bestFit="1" customWidth="1"/>
    <col min="16134" max="16135" width="12" style="2" customWidth="1"/>
    <col min="16136" max="16147" width="9.140625" style="2"/>
    <col min="16148" max="16148" width="9.28515625" style="2" bestFit="1" customWidth="1"/>
    <col min="16149" max="16384" width="9.140625" style="2"/>
  </cols>
  <sheetData>
    <row r="1" spans="1:20" ht="15" customHeight="1">
      <c r="C1" s="2" t="s">
        <v>7</v>
      </c>
      <c r="D1" s="8">
        <v>5.4900000000000001E-4</v>
      </c>
    </row>
    <row r="2" spans="1:20" ht="15" customHeight="1">
      <c r="A2" s="4" t="s">
        <v>8</v>
      </c>
      <c r="B2" s="5" t="s">
        <v>8</v>
      </c>
      <c r="C2" s="6" t="s">
        <v>22</v>
      </c>
      <c r="D2" s="6" t="s">
        <v>8</v>
      </c>
      <c r="E2" s="7" t="s">
        <v>9</v>
      </c>
      <c r="F2" s="5" t="s">
        <v>23</v>
      </c>
      <c r="G2" s="5" t="s">
        <v>24</v>
      </c>
      <c r="H2" s="5" t="s">
        <v>0</v>
      </c>
      <c r="I2" s="5" t="s">
        <v>1</v>
      </c>
      <c r="J2" s="5" t="s">
        <v>10</v>
      </c>
      <c r="K2" s="5" t="s">
        <v>4</v>
      </c>
      <c r="L2" s="5" t="s">
        <v>2</v>
      </c>
      <c r="M2" s="5" t="s">
        <v>11</v>
      </c>
      <c r="N2" s="5" t="s">
        <v>5</v>
      </c>
      <c r="O2" s="5" t="s">
        <v>12</v>
      </c>
      <c r="P2" s="5" t="s">
        <v>3</v>
      </c>
      <c r="Q2" s="5" t="s">
        <v>13</v>
      </c>
      <c r="R2" s="5" t="s">
        <v>14</v>
      </c>
      <c r="S2" s="5" t="s">
        <v>15</v>
      </c>
      <c r="T2" s="5" t="s">
        <v>16</v>
      </c>
    </row>
    <row r="3" spans="1:20" ht="15" customHeight="1">
      <c r="A3" s="4" t="s">
        <v>26</v>
      </c>
      <c r="B3" s="5" t="s">
        <v>19</v>
      </c>
      <c r="C3" s="8" t="s">
        <v>20</v>
      </c>
      <c r="D3" s="8" t="s">
        <v>20</v>
      </c>
      <c r="F3" s="9"/>
      <c r="G3" s="9"/>
      <c r="H3" s="10">
        <v>12</v>
      </c>
      <c r="I3" s="10">
        <v>1.0078250321</v>
      </c>
      <c r="J3" s="10">
        <v>2.0141017780000001</v>
      </c>
      <c r="K3" s="10">
        <v>14.0030740052</v>
      </c>
      <c r="L3" s="10">
        <v>15.9949146221</v>
      </c>
      <c r="M3" s="10">
        <v>30.973761509999999</v>
      </c>
      <c r="N3" s="10">
        <v>31.972070689999999</v>
      </c>
      <c r="O3" s="10">
        <v>34.96885271</v>
      </c>
      <c r="P3" s="10">
        <v>18.998403199999998</v>
      </c>
      <c r="Q3" s="10">
        <v>78.918337600000001</v>
      </c>
      <c r="R3" s="10">
        <v>27.976926532699999</v>
      </c>
      <c r="S3" s="10">
        <v>22.989768999999999</v>
      </c>
      <c r="T3" s="10">
        <v>39.098300000000002</v>
      </c>
    </row>
    <row r="4" spans="1:20" ht="15" customHeight="1">
      <c r="A4" s="11">
        <f t="shared" ref="A4:A5" si="0">(B4-C4)/C4*10^6</f>
        <v>22.109484211177687</v>
      </c>
      <c r="B4" s="9">
        <v>88.99</v>
      </c>
      <c r="C4" s="15">
        <f>D4-$I$3+$D$1</f>
        <v>88.988032520499999</v>
      </c>
      <c r="D4" s="15">
        <f>H4*H$3+I4*I$3+J4*J$3+L4*L$3+K4*K$3+N4*N$3+M4*M$3+O4*O$3+P4*P$3+Q4*Q$3+R4*R$3+S4*$S$3+T4*$T$3</f>
        <v>89.995308552599994</v>
      </c>
      <c r="E4" s="2" t="s">
        <v>25</v>
      </c>
      <c r="F4" s="2">
        <v>1.2</v>
      </c>
      <c r="G4" s="2">
        <v>4.2</v>
      </c>
      <c r="H4" s="2">
        <v>2</v>
      </c>
      <c r="I4" s="2">
        <v>2</v>
      </c>
      <c r="L4" s="2">
        <v>4</v>
      </c>
    </row>
    <row r="5" spans="1:20" ht="15" customHeight="1">
      <c r="A5" s="11">
        <f t="shared" si="0"/>
        <v>1.2136561061383491</v>
      </c>
      <c r="B5" s="17">
        <v>179.0352</v>
      </c>
      <c r="C5" s="15">
        <f>D5-$I$3+$D$1</f>
        <v>179.03498271310002</v>
      </c>
      <c r="D5" s="15">
        <f>H5*H$3+I5*I$3+J5*J$3+L5*L$3+K5*K$3+N5*N$3+M5*M$3+O5*O$3+P5*P$3+Q5*Q$3+R5*R$3+S5*$S$3+T5*$T$3</f>
        <v>180.0422587452</v>
      </c>
      <c r="H5" s="2">
        <v>9</v>
      </c>
      <c r="I5" s="2">
        <v>8</v>
      </c>
      <c r="L5" s="2">
        <v>4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Repeating unit</vt:lpstr>
      <vt:lpstr>Sheet1</vt:lpstr>
      <vt:lpstr>Mw,Mn,Mz</vt:lpstr>
      <vt:lpstr>M calc+</vt:lpstr>
      <vt:lpstr>M calc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mlinnen</dc:creator>
  <cp:lastModifiedBy>Aja</cp:lastModifiedBy>
  <cp:lastPrinted>2011-11-21T15:50:43Z</cp:lastPrinted>
  <dcterms:created xsi:type="dcterms:W3CDTF">2011-11-21T14:59:19Z</dcterms:created>
  <dcterms:modified xsi:type="dcterms:W3CDTF">2018-02-19T21:01:26Z</dcterms:modified>
</cp:coreProperties>
</file>